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Ａグループ試合結果" sheetId="1" r:id="rId1"/>
    <sheet name="Ａグループ試合結果 (2)" sheetId="2" state="hidden" r:id="rId2"/>
    <sheet name="Ｂグループ試合結果" sheetId="3" r:id="rId3"/>
    <sheet name="Ｂグループ試合結果 (2)" sheetId="4" state="hidden" r:id="rId4"/>
    <sheet name="２日目_試合結果" sheetId="5" r:id="rId5"/>
  </sheets>
  <definedNames>
    <definedName name="_xlnm.Print_Area" localSheetId="1">'Ａグループ試合結果 (2)'!$B$1:$AI$27</definedName>
    <definedName name="_xlnm.Print_Area" localSheetId="3">'Ｂグループ試合結果 (2)'!$B$1:$AI$27</definedName>
  </definedNames>
  <calcPr fullCalcOnLoad="1"/>
</workbook>
</file>

<file path=xl/sharedStrings.xml><?xml version="1.0" encoding="utf-8"?>
<sst xmlns="http://schemas.openxmlformats.org/spreadsheetml/2006/main" count="354" uniqueCount="103">
  <si>
    <t>-</t>
  </si>
  <si>
    <t>勝セット</t>
  </si>
  <si>
    <t>負セット</t>
  </si>
  <si>
    <t>セット率</t>
  </si>
  <si>
    <t>得 点</t>
  </si>
  <si>
    <t>失 点</t>
  </si>
  <si>
    <t>順 位</t>
  </si>
  <si>
    <r>
      <t xml:space="preserve">勝 </t>
    </r>
    <r>
      <rPr>
        <sz val="11"/>
        <rFont val="ＭＳ Ｐゴシック"/>
        <family val="3"/>
      </rPr>
      <t>数</t>
    </r>
  </si>
  <si>
    <r>
      <t xml:space="preserve">負 </t>
    </r>
    <r>
      <rPr>
        <sz val="11"/>
        <rFont val="ＭＳ Ｐゴシック"/>
        <family val="3"/>
      </rPr>
      <t>数</t>
    </r>
  </si>
  <si>
    <r>
      <t>ﾎﾟｲﾝﾄ</t>
    </r>
    <r>
      <rPr>
        <sz val="11"/>
        <rFont val="HG丸ｺﾞｼｯｸM-PRO"/>
        <family val="3"/>
      </rPr>
      <t>率</t>
    </r>
  </si>
  <si>
    <t>サンデン</t>
  </si>
  <si>
    <t>日本無線</t>
  </si>
  <si>
    <t>群雄会</t>
  </si>
  <si>
    <t>住友電工伊丹</t>
  </si>
  <si>
    <t>平成２５年度　第６回　赤城カップ社会人選抜９人制バレーボール大会　１日目リーグ戦　試合結果</t>
  </si>
  <si>
    <t>Ａグループ（Ａコート入口側）</t>
  </si>
  <si>
    <t>（東京都）</t>
  </si>
  <si>
    <t>（静岡県）</t>
  </si>
  <si>
    <t>（兵庫県）</t>
  </si>
  <si>
    <t>（群馬県）</t>
  </si>
  <si>
    <t>Ｂグループ</t>
  </si>
  <si>
    <t>リコーインダストリー東北</t>
  </si>
  <si>
    <t>（宮城県）</t>
  </si>
  <si>
    <t>ＪＴ東京</t>
  </si>
  <si>
    <t>横河電機</t>
  </si>
  <si>
    <t>日本精工</t>
  </si>
  <si>
    <t>（神奈川県）</t>
  </si>
  <si>
    <t>&lt;上位トーナメント&gt;</t>
  </si>
  <si>
    <t>&lt;下位トーナメント&gt;</t>
  </si>
  <si>
    <t>準優勝</t>
  </si>
  <si>
    <t>富士通テン</t>
  </si>
  <si>
    <t>東京女子体育大学</t>
  </si>
  <si>
    <t>パイオニア</t>
  </si>
  <si>
    <t>山梨中央銀行</t>
  </si>
  <si>
    <t>-</t>
  </si>
  <si>
    <t>所沢若松クラブ</t>
  </si>
  <si>
    <t>Ａ２</t>
  </si>
  <si>
    <t>Ａ４</t>
  </si>
  <si>
    <t>Ｂ４</t>
  </si>
  <si>
    <t>Ａ３</t>
  </si>
  <si>
    <t>Ｂ２</t>
  </si>
  <si>
    <t>Ｂ３</t>
  </si>
  <si>
    <t>第３位</t>
  </si>
  <si>
    <t>優勝</t>
  </si>
  <si>
    <t>第４位</t>
  </si>
  <si>
    <t>第５位</t>
  </si>
  <si>
    <t>第６位</t>
  </si>
  <si>
    <t>第７位</t>
  </si>
  <si>
    <t>第８位</t>
  </si>
  <si>
    <t>Ｂグループ（Ｂコート）</t>
  </si>
  <si>
    <t>（兵庫県）</t>
  </si>
  <si>
    <t>（埼玉県）</t>
  </si>
  <si>
    <t>（山梨県）</t>
  </si>
  <si>
    <t>（三重県）</t>
  </si>
  <si>
    <t>（埼玉県）</t>
  </si>
  <si>
    <t>チーム名</t>
  </si>
  <si>
    <t>Ａグループ（Ａコート）</t>
  </si>
  <si>
    <t>－　１日目・リーグ戦　試合結果　－</t>
  </si>
  <si>
    <t>ﾎﾟｲﾝﾄ率</t>
  </si>
  <si>
    <t>－　２日目・トーナメント戦　試合結果　－</t>
  </si>
  <si>
    <t>Ａ１　9：30</t>
  </si>
  <si>
    <t>Ｂ１　9：30</t>
  </si>
  <si>
    <r>
      <rPr>
        <sz val="12"/>
        <rFont val="HG丸ｺﾞｼｯｸM-PRO"/>
        <family val="3"/>
      </rPr>
      <t>富士通テン</t>
    </r>
    <r>
      <rPr>
        <sz val="11"/>
        <rFont val="HG丸ｺﾞｼｯｸM-PRO"/>
        <family val="3"/>
      </rPr>
      <t xml:space="preserve">
</t>
    </r>
    <r>
      <rPr>
        <sz val="10"/>
        <rFont val="HG丸ｺﾞｼｯｸM-PRO"/>
        <family val="3"/>
      </rPr>
      <t>レッドフェニックス</t>
    </r>
  </si>
  <si>
    <t>平成２８年度（第８回）赤城カップ　社会人選抜女子９人制バレーボール大会　</t>
  </si>
  <si>
    <t>平成28年5月3日（火・祝）　伊勢崎市あずま体育館</t>
  </si>
  <si>
    <t>パナソニックES津
アドバンス</t>
  </si>
  <si>
    <t>イビデン
レグルス</t>
  </si>
  <si>
    <t>（岐阜県）</t>
  </si>
  <si>
    <t>イビデン
レグルス</t>
  </si>
  <si>
    <t>平成２８年度（第８回）赤城カップ　社会人選抜女子９人制バレーボール大会</t>
  </si>
  <si>
    <t>サンデン</t>
  </si>
  <si>
    <t xml:space="preserve">優勝
　　富士通テン  </t>
  </si>
  <si>
    <t>イビデン</t>
  </si>
  <si>
    <t>パイオニア</t>
  </si>
  <si>
    <t>パナソニックＥＳ津</t>
  </si>
  <si>
    <t>第５位
パナソニックＥＳ津</t>
  </si>
  <si>
    <t>パナソニックＥＳ津</t>
  </si>
  <si>
    <t>サンデン</t>
  </si>
  <si>
    <t>第７位　　　　　　　 東京女子体育大学</t>
  </si>
  <si>
    <t>　イビデン</t>
  </si>
  <si>
    <t xml:space="preserve"> 富士通テン</t>
  </si>
  <si>
    <t xml:space="preserve"> 山梨中央銀行</t>
  </si>
  <si>
    <t xml:space="preserve"> パイオニア</t>
  </si>
  <si>
    <t xml:space="preserve"> 所沢若松クラブ</t>
  </si>
  <si>
    <t xml:space="preserve"> 東京女子体育大学</t>
  </si>
  <si>
    <t xml:space="preserve"> サンデン</t>
  </si>
  <si>
    <t>第３位
　山梨中央銀行</t>
  </si>
  <si>
    <t>山梨中央銀行</t>
  </si>
  <si>
    <t>パナソニックES津
アドバンス</t>
  </si>
  <si>
    <t>東京女子体育大学</t>
  </si>
  <si>
    <t>（兵庫県）</t>
  </si>
  <si>
    <t>（山梨県）</t>
  </si>
  <si>
    <t>（三重県）</t>
  </si>
  <si>
    <t>（東京都）</t>
  </si>
  <si>
    <t>○</t>
  </si>
  <si>
    <t/>
  </si>
  <si>
    <t>●</t>
  </si>
  <si>
    <t>パイオニア</t>
  </si>
  <si>
    <t>所沢若松クラブ</t>
  </si>
  <si>
    <t>サンデン</t>
  </si>
  <si>
    <t>（埼玉県）</t>
  </si>
  <si>
    <t>（岐阜県）</t>
  </si>
  <si>
    <t>（群馬県）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</si>
</sst>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\(General\)"/>
    <numFmt numFmtId="180" formatCode="[&lt;=999]000;[&lt;=99999]000\-00;000\-0000"/>
    <numFmt numFmtId="181" formatCode="0_ "/>
    <numFmt numFmtId="182" formatCode="0.0_ "/>
    <numFmt numFmtId="183" formatCode="0.00_ "/>
    <numFmt numFmtId="184" formatCode="0.000_ "/>
    <numFmt numFmtId="185" formatCode="0.0000_ "/>
    <numFmt numFmtId="186" formatCode="0.00000_ "/>
    <numFmt numFmtId="187" formatCode="0.000000_ "/>
    <numFmt numFmtId="188" formatCode="0.0000000_ "/>
    <numFmt numFmtId="189" formatCode="0.00000000_ "/>
    <numFmt numFmtId="190" formatCode="0.00000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shrinkToFit="1"/>
    </xf>
    <xf numFmtId="0" fontId="8" fillId="0" borderId="15" xfId="0" applyFont="1" applyBorder="1" applyAlignment="1" applyProtection="1">
      <alignment shrinkToFit="1"/>
      <protection hidden="1"/>
    </xf>
    <xf numFmtId="0" fontId="8" fillId="0" borderId="16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0" xfId="0" applyFont="1" applyBorder="1" applyAlignment="1" applyProtection="1">
      <alignment shrinkToFit="1"/>
      <protection locked="0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 applyProtection="1">
      <alignment horizontal="center" shrinkToFit="1"/>
      <protection hidden="1"/>
    </xf>
    <xf numFmtId="0" fontId="8" fillId="0" borderId="16" xfId="0" applyFont="1" applyBorder="1" applyAlignment="1" applyProtection="1">
      <alignment shrinkToFit="1"/>
      <protection hidden="1"/>
    </xf>
    <xf numFmtId="0" fontId="8" fillId="0" borderId="17" xfId="0" applyFont="1" applyBorder="1" applyAlignment="1" applyProtection="1">
      <alignment shrinkToFit="1"/>
      <protection hidden="1"/>
    </xf>
    <xf numFmtId="176" fontId="8" fillId="0" borderId="17" xfId="0" applyNumberFormat="1" applyFont="1" applyBorder="1" applyAlignment="1" applyProtection="1">
      <alignment shrinkToFit="1"/>
      <protection hidden="1"/>
    </xf>
    <xf numFmtId="0" fontId="8" fillId="0" borderId="17" xfId="0" applyFont="1" applyBorder="1" applyAlignment="1" applyProtection="1">
      <alignment horizontal="right" shrinkToFit="1"/>
      <protection hidden="1"/>
    </xf>
    <xf numFmtId="0" fontId="8" fillId="0" borderId="18" xfId="0" applyFont="1" applyBorder="1" applyAlignment="1" applyProtection="1">
      <alignment horizontal="center" shrinkToFit="1"/>
      <protection hidden="1"/>
    </xf>
    <xf numFmtId="176" fontId="8" fillId="0" borderId="17" xfId="0" applyNumberFormat="1" applyFont="1" applyBorder="1" applyAlignment="1">
      <alignment shrinkToFit="1"/>
    </xf>
    <xf numFmtId="0" fontId="8" fillId="0" borderId="17" xfId="0" applyFont="1" applyBorder="1" applyAlignment="1">
      <alignment horizontal="right" shrinkToFit="1"/>
    </xf>
    <xf numFmtId="0" fontId="8" fillId="0" borderId="19" xfId="0" applyFont="1" applyBorder="1" applyAlignment="1">
      <alignment shrinkToFit="1"/>
    </xf>
    <xf numFmtId="0" fontId="8" fillId="0" borderId="20" xfId="0" applyFont="1" applyBorder="1" applyAlignment="1">
      <alignment shrinkToFit="1"/>
    </xf>
    <xf numFmtId="0" fontId="8" fillId="0" borderId="19" xfId="0" applyFont="1" applyBorder="1" applyAlignment="1">
      <alignment horizontal="center" shrinkToFit="1"/>
    </xf>
    <xf numFmtId="0" fontId="8" fillId="0" borderId="21" xfId="0" applyFont="1" applyBorder="1" applyAlignment="1">
      <alignment shrinkToFit="1"/>
    </xf>
    <xf numFmtId="0" fontId="8" fillId="0" borderId="22" xfId="0" applyFont="1" applyBorder="1" applyAlignment="1">
      <alignment shrinkToFit="1"/>
    </xf>
    <xf numFmtId="176" fontId="8" fillId="0" borderId="22" xfId="0" applyNumberFormat="1" applyFont="1" applyBorder="1" applyAlignment="1">
      <alignment shrinkToFit="1"/>
    </xf>
    <xf numFmtId="0" fontId="8" fillId="0" borderId="22" xfId="0" applyFont="1" applyBorder="1" applyAlignment="1">
      <alignment horizontal="right" shrinkToFit="1"/>
    </xf>
    <xf numFmtId="0" fontId="8" fillId="0" borderId="23" xfId="0" applyFont="1" applyBorder="1" applyAlignment="1">
      <alignment shrinkToFit="1"/>
    </xf>
    <xf numFmtId="0" fontId="8" fillId="0" borderId="0" xfId="0" applyFont="1" applyBorder="1" applyAlignment="1" applyProtection="1">
      <alignment shrinkToFit="1"/>
      <protection hidden="1"/>
    </xf>
    <xf numFmtId="0" fontId="8" fillId="0" borderId="0" xfId="0" applyNumberFormat="1" applyFont="1" applyBorder="1" applyAlignment="1" applyProtection="1">
      <alignment shrinkToFit="1"/>
      <protection locked="0"/>
    </xf>
    <xf numFmtId="0" fontId="8" fillId="0" borderId="24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8" fillId="0" borderId="27" xfId="0" applyFont="1" applyBorder="1" applyAlignment="1">
      <alignment shrinkToFit="1"/>
    </xf>
    <xf numFmtId="0" fontId="8" fillId="0" borderId="28" xfId="0" applyFont="1" applyBorder="1" applyAlignment="1">
      <alignment shrinkToFit="1"/>
    </xf>
    <xf numFmtId="0" fontId="8" fillId="0" borderId="0" xfId="0" applyFont="1" applyAlignment="1">
      <alignment shrinkToFit="1"/>
    </xf>
    <xf numFmtId="0" fontId="5" fillId="0" borderId="24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10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horizontal="center" vertical="top" textRotation="255" wrapText="1"/>
    </xf>
    <xf numFmtId="0" fontId="7" fillId="0" borderId="0" xfId="0" applyFont="1" applyAlignment="1">
      <alignment horizontal="center" vertical="top"/>
    </xf>
    <xf numFmtId="0" fontId="7" fillId="0" borderId="19" xfId="0" applyFont="1" applyBorder="1" applyAlignment="1">
      <alignment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6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wrapText="1" shrinkToFit="1"/>
      <protection hidden="1"/>
    </xf>
    <xf numFmtId="0" fontId="12" fillId="0" borderId="41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wrapText="1"/>
    </xf>
    <xf numFmtId="0" fontId="5" fillId="0" borderId="40" xfId="0" applyFont="1" applyBorder="1" applyAlignment="1" applyProtection="1">
      <alignment horizontal="center"/>
      <protection hidden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 applyProtection="1">
      <alignment horizontal="center" vertical="distributed"/>
      <protection hidden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0" borderId="4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0" xfId="0" applyFont="1" applyBorder="1" applyAlignment="1" applyProtection="1">
      <alignment horizontal="center" wrapTex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0" fontId="7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distributed"/>
      <protection hidden="1"/>
    </xf>
    <xf numFmtId="0" fontId="5" fillId="0" borderId="17" xfId="0" applyFont="1" applyBorder="1" applyAlignment="1" applyProtection="1">
      <alignment horizontal="center" vertical="distributed"/>
      <protection hidden="1"/>
    </xf>
    <xf numFmtId="0" fontId="5" fillId="0" borderId="20" xfId="0" applyFont="1" applyBorder="1" applyAlignment="1" applyProtection="1">
      <alignment horizontal="center" vertical="distributed"/>
      <protection hidden="1"/>
    </xf>
    <xf numFmtId="0" fontId="5" fillId="0" borderId="19" xfId="0" applyFont="1" applyBorder="1" applyAlignment="1" applyProtection="1">
      <alignment horizontal="center" vertical="distributed"/>
      <protection hidden="1"/>
    </xf>
    <xf numFmtId="0" fontId="5" fillId="0" borderId="22" xfId="0" applyFont="1" applyBorder="1" applyAlignment="1" applyProtection="1">
      <alignment horizontal="center" vertical="distributed"/>
      <protection hidden="1"/>
    </xf>
    <xf numFmtId="0" fontId="6" fillId="0" borderId="0" xfId="0" applyFont="1" applyAlignment="1" applyProtection="1">
      <alignment horizontal="center" shrinkToFit="1"/>
      <protection locked="0"/>
    </xf>
    <xf numFmtId="14" fontId="5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wrapText="1"/>
      <protection hidden="1"/>
    </xf>
    <xf numFmtId="0" fontId="5" fillId="0" borderId="42" xfId="0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7" fillId="0" borderId="40" xfId="0" applyFont="1" applyBorder="1" applyAlignment="1" applyProtection="1">
      <alignment horizontal="center" wrapText="1" shrinkToFit="1"/>
      <protection hidden="1"/>
    </xf>
    <xf numFmtId="0" fontId="7" fillId="0" borderId="41" xfId="0" applyFont="1" applyBorder="1" applyAlignment="1" applyProtection="1">
      <alignment horizontal="center" shrinkToFit="1"/>
      <protection hidden="1"/>
    </xf>
    <xf numFmtId="0" fontId="7" fillId="0" borderId="42" xfId="0" applyFont="1" applyBorder="1" applyAlignment="1" applyProtection="1">
      <alignment horizontal="center" shrinkToFit="1"/>
      <protection hidden="1"/>
    </xf>
    <xf numFmtId="0" fontId="7" fillId="0" borderId="15" xfId="0" applyFont="1" applyBorder="1" applyAlignment="1" applyProtection="1">
      <alignment horizontal="center" shrinkToFit="1"/>
      <protection hidden="1"/>
    </xf>
    <xf numFmtId="0" fontId="7" fillId="0" borderId="0" xfId="0" applyFont="1" applyBorder="1" applyAlignment="1" applyProtection="1">
      <alignment horizontal="center" shrinkToFit="1"/>
      <protection hidden="1"/>
    </xf>
    <xf numFmtId="0" fontId="7" fillId="0" borderId="17" xfId="0" applyFont="1" applyBorder="1" applyAlignment="1" applyProtection="1">
      <alignment horizontal="center" shrinkToFit="1"/>
      <protection hidden="1"/>
    </xf>
    <xf numFmtId="0" fontId="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4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5" fillId="0" borderId="4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47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47" xfId="0" applyFont="1" applyBorder="1" applyAlignment="1">
      <alignment horizontal="center" vertical="top" textRotation="255" wrapText="1"/>
    </xf>
    <xf numFmtId="0" fontId="8" fillId="0" borderId="30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8" fillId="0" borderId="17" xfId="0" applyFont="1" applyBorder="1" applyAlignment="1">
      <alignment horizontal="center" vertical="top" textRotation="255" wrapText="1"/>
    </xf>
    <xf numFmtId="0" fontId="8" fillId="0" borderId="20" xfId="0" applyFont="1" applyBorder="1" applyAlignment="1">
      <alignment horizontal="center" vertical="top" textRotation="255" wrapText="1"/>
    </xf>
    <xf numFmtId="0" fontId="8" fillId="0" borderId="22" xfId="0" applyFont="1" applyBorder="1" applyAlignment="1">
      <alignment horizontal="center" vertical="top" textRotation="255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0</xdr:rowOff>
    </xdr:from>
    <xdr:to>
      <xdr:col>1</xdr:col>
      <xdr:colOff>85725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343025" y="2095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25</xdr:col>
      <xdr:colOff>9525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1333500" y="2105025"/>
          <a:ext cx="52578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</xdr:rowOff>
    </xdr:from>
    <xdr:to>
      <xdr:col>12</xdr:col>
      <xdr:colOff>0</xdr:colOff>
      <xdr:row>12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076575" y="2333625"/>
          <a:ext cx="6572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19050</xdr:rowOff>
    </xdr:from>
    <xdr:to>
      <xdr:col>18</xdr:col>
      <xdr:colOff>9525</xdr:colOff>
      <xdr:row>12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400550" y="2343150"/>
          <a:ext cx="657225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228600</xdr:rowOff>
    </xdr:from>
    <xdr:to>
      <xdr:col>23</xdr:col>
      <xdr:colOff>219075</xdr:colOff>
      <xdr:row>12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715000" y="2324100"/>
          <a:ext cx="64770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13</xdr:row>
      <xdr:rowOff>200025</xdr:rowOff>
    </xdr:from>
    <xdr:to>
      <xdr:col>6</xdr:col>
      <xdr:colOff>0</xdr:colOff>
      <xdr:row>16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1743075" y="3438525"/>
          <a:ext cx="6762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18</xdr:col>
      <xdr:colOff>9525</xdr:colOff>
      <xdr:row>17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4391025" y="3467100"/>
          <a:ext cx="666750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14</xdr:row>
      <xdr:rowOff>0</xdr:rowOff>
    </xdr:from>
    <xdr:to>
      <xdr:col>24</xdr:col>
      <xdr:colOff>9525</xdr:colOff>
      <xdr:row>17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5695950" y="3467100"/>
          <a:ext cx="6762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24</xdr:col>
      <xdr:colOff>0</xdr:colOff>
      <xdr:row>22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705475" y="4610100"/>
          <a:ext cx="6572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22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1771650" y="4610100"/>
          <a:ext cx="65722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19</xdr:row>
      <xdr:rowOff>0</xdr:rowOff>
    </xdr:from>
    <xdr:to>
      <xdr:col>12</xdr:col>
      <xdr:colOff>9525</xdr:colOff>
      <xdr:row>22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3067050" y="4610100"/>
          <a:ext cx="67627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6</xdr:col>
      <xdr:colOff>9525</xdr:colOff>
      <xdr:row>27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771650" y="5762625"/>
          <a:ext cx="65722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9525</xdr:rowOff>
    </xdr:from>
    <xdr:to>
      <xdr:col>18</xdr:col>
      <xdr:colOff>9525</xdr:colOff>
      <xdr:row>27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4371975" y="5762625"/>
          <a:ext cx="685800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9525</xdr:colOff>
      <xdr:row>27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3076575" y="5753100"/>
          <a:ext cx="6667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85725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43050" y="1800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26</xdr:col>
      <xdr:colOff>9525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>
          <a:off x="1533525" y="1809750"/>
          <a:ext cx="52578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13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76600" y="2038350"/>
          <a:ext cx="6572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19050</xdr:rowOff>
    </xdr:from>
    <xdr:to>
      <xdr:col>19</xdr:col>
      <xdr:colOff>19050</xdr:colOff>
      <xdr:row>11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572000" y="2047875"/>
          <a:ext cx="695325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7</xdr:row>
      <xdr:rowOff>228600</xdr:rowOff>
    </xdr:from>
    <xdr:to>
      <xdr:col>24</xdr:col>
      <xdr:colOff>219075</xdr:colOff>
      <xdr:row>11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915025" y="2028825"/>
          <a:ext cx="64770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12</xdr:row>
      <xdr:rowOff>200025</xdr:rowOff>
    </xdr:from>
    <xdr:to>
      <xdr:col>7</xdr:col>
      <xdr:colOff>0</xdr:colOff>
      <xdr:row>15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1943100" y="3143250"/>
          <a:ext cx="6762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19</xdr:col>
      <xdr:colOff>9525</xdr:colOff>
      <xdr:row>16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4591050" y="3171825"/>
          <a:ext cx="666750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13</xdr:row>
      <xdr:rowOff>0</xdr:rowOff>
    </xdr:from>
    <xdr:to>
      <xdr:col>25</xdr:col>
      <xdr:colOff>9525</xdr:colOff>
      <xdr:row>16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5895975" y="3171825"/>
          <a:ext cx="6762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25</xdr:col>
      <xdr:colOff>0</xdr:colOff>
      <xdr:row>21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905500" y="4314825"/>
          <a:ext cx="6572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7</xdr:col>
      <xdr:colOff>9525</xdr:colOff>
      <xdr:row>21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1971675" y="4314825"/>
          <a:ext cx="65722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18</xdr:row>
      <xdr:rowOff>0</xdr:rowOff>
    </xdr:from>
    <xdr:to>
      <xdr:col>13</xdr:col>
      <xdr:colOff>9525</xdr:colOff>
      <xdr:row>21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3267075" y="4314825"/>
          <a:ext cx="67627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7</xdr:col>
      <xdr:colOff>9525</xdr:colOff>
      <xdr:row>26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971675" y="5467350"/>
          <a:ext cx="65722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23</xdr:row>
      <xdr:rowOff>9525</xdr:rowOff>
    </xdr:from>
    <xdr:to>
      <xdr:col>19</xdr:col>
      <xdr:colOff>9525</xdr:colOff>
      <xdr:row>26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4572000" y="5467350"/>
          <a:ext cx="685800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9525</xdr:colOff>
      <xdr:row>26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3276600" y="5457825"/>
          <a:ext cx="6667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0</xdr:rowOff>
    </xdr:from>
    <xdr:to>
      <xdr:col>1</xdr:col>
      <xdr:colOff>85725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343025" y="2095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25</xdr:col>
      <xdr:colOff>9525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1333500" y="2105025"/>
          <a:ext cx="52578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</xdr:rowOff>
    </xdr:from>
    <xdr:to>
      <xdr:col>12</xdr:col>
      <xdr:colOff>0</xdr:colOff>
      <xdr:row>12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076575" y="2333625"/>
          <a:ext cx="6572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9</xdr:row>
      <xdr:rowOff>0</xdr:rowOff>
    </xdr:from>
    <xdr:to>
      <xdr:col>18</xdr:col>
      <xdr:colOff>9525</xdr:colOff>
      <xdr:row>12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381500" y="2324100"/>
          <a:ext cx="676275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19050</xdr:rowOff>
    </xdr:from>
    <xdr:to>
      <xdr:col>24</xdr:col>
      <xdr:colOff>0</xdr:colOff>
      <xdr:row>12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5715000" y="2343150"/>
          <a:ext cx="64770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13</xdr:row>
      <xdr:rowOff>200025</xdr:rowOff>
    </xdr:from>
    <xdr:to>
      <xdr:col>6</xdr:col>
      <xdr:colOff>0</xdr:colOff>
      <xdr:row>16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1743075" y="3438525"/>
          <a:ext cx="6762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18</xdr:col>
      <xdr:colOff>9525</xdr:colOff>
      <xdr:row>17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4391025" y="3467100"/>
          <a:ext cx="666750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14</xdr:row>
      <xdr:rowOff>28575</xdr:rowOff>
    </xdr:from>
    <xdr:to>
      <xdr:col>24</xdr:col>
      <xdr:colOff>9525</xdr:colOff>
      <xdr:row>17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5695950" y="3495675"/>
          <a:ext cx="6762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24</xdr:col>
      <xdr:colOff>0</xdr:colOff>
      <xdr:row>22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705475" y="4610100"/>
          <a:ext cx="6572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22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1771650" y="4610100"/>
          <a:ext cx="65722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19</xdr:row>
      <xdr:rowOff>0</xdr:rowOff>
    </xdr:from>
    <xdr:to>
      <xdr:col>12</xdr:col>
      <xdr:colOff>9525</xdr:colOff>
      <xdr:row>22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3067050" y="4610100"/>
          <a:ext cx="67627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6</xdr:col>
      <xdr:colOff>9525</xdr:colOff>
      <xdr:row>27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771650" y="5762625"/>
          <a:ext cx="65722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9525</xdr:rowOff>
    </xdr:from>
    <xdr:to>
      <xdr:col>18</xdr:col>
      <xdr:colOff>9525</xdr:colOff>
      <xdr:row>27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4371975" y="5762625"/>
          <a:ext cx="685800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9525</xdr:colOff>
      <xdr:row>27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3076575" y="5753100"/>
          <a:ext cx="6667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85725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43050" y="1800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26</xdr:col>
      <xdr:colOff>9525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>
          <a:off x="1533525" y="1809750"/>
          <a:ext cx="52578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13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76600" y="2038350"/>
          <a:ext cx="6572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8</xdr:row>
      <xdr:rowOff>0</xdr:rowOff>
    </xdr:from>
    <xdr:to>
      <xdr:col>19</xdr:col>
      <xdr:colOff>9525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62475" y="2028825"/>
          <a:ext cx="695325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8</xdr:row>
      <xdr:rowOff>19050</xdr:rowOff>
    </xdr:from>
    <xdr:to>
      <xdr:col>25</xdr:col>
      <xdr:colOff>0</xdr:colOff>
      <xdr:row>11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5915025" y="2047875"/>
          <a:ext cx="64770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12</xdr:row>
      <xdr:rowOff>200025</xdr:rowOff>
    </xdr:from>
    <xdr:to>
      <xdr:col>7</xdr:col>
      <xdr:colOff>0</xdr:colOff>
      <xdr:row>15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1943100" y="3143250"/>
          <a:ext cx="6762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19</xdr:col>
      <xdr:colOff>9525</xdr:colOff>
      <xdr:row>16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4591050" y="3171825"/>
          <a:ext cx="666750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13</xdr:row>
      <xdr:rowOff>0</xdr:rowOff>
    </xdr:from>
    <xdr:to>
      <xdr:col>25</xdr:col>
      <xdr:colOff>9525</xdr:colOff>
      <xdr:row>16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5895975" y="3171825"/>
          <a:ext cx="6762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25</xdr:col>
      <xdr:colOff>0</xdr:colOff>
      <xdr:row>21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905500" y="4314825"/>
          <a:ext cx="6572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7</xdr:col>
      <xdr:colOff>9525</xdr:colOff>
      <xdr:row>21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1971675" y="4314825"/>
          <a:ext cx="65722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18</xdr:row>
      <xdr:rowOff>0</xdr:rowOff>
    </xdr:from>
    <xdr:to>
      <xdr:col>13</xdr:col>
      <xdr:colOff>9525</xdr:colOff>
      <xdr:row>21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3267075" y="4314825"/>
          <a:ext cx="67627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7</xdr:col>
      <xdr:colOff>9525</xdr:colOff>
      <xdr:row>26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971675" y="5467350"/>
          <a:ext cx="65722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23</xdr:row>
      <xdr:rowOff>9525</xdr:rowOff>
    </xdr:from>
    <xdr:to>
      <xdr:col>19</xdr:col>
      <xdr:colOff>9525</xdr:colOff>
      <xdr:row>26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4572000" y="5467350"/>
          <a:ext cx="685800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9525</xdr:colOff>
      <xdr:row>26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3276600" y="5457825"/>
          <a:ext cx="666750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247650</xdr:colOff>
      <xdr:row>0</xdr:row>
      <xdr:rowOff>123825</xdr:rowOff>
    </xdr:from>
    <xdr:ext cx="1990725" cy="495300"/>
    <xdr:sp>
      <xdr:nvSpPr>
        <xdr:cNvPr id="1" name="テキスト ボックス 7"/>
        <xdr:cNvSpPr txBox="1">
          <a:spLocks noChangeArrowheads="1"/>
        </xdr:cNvSpPr>
      </xdr:nvSpPr>
      <xdr:spPr>
        <a:xfrm>
          <a:off x="8496300" y="1238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水・祝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伊勢崎市あずま体育館</a:t>
          </a:r>
        </a:p>
      </xdr:txBody>
    </xdr:sp>
    <xdr:clientData/>
  </xdr:oneCellAnchor>
  <xdr:twoCellAnchor>
    <xdr:from>
      <xdr:col>2</xdr:col>
      <xdr:colOff>0</xdr:colOff>
      <xdr:row>18</xdr:row>
      <xdr:rowOff>9525</xdr:rowOff>
    </xdr:from>
    <xdr:to>
      <xdr:col>6</xdr:col>
      <xdr:colOff>0</xdr:colOff>
      <xdr:row>21</xdr:row>
      <xdr:rowOff>38100</xdr:rowOff>
    </xdr:to>
    <xdr:sp>
      <xdr:nvSpPr>
        <xdr:cNvPr id="2" name="AutoShape 7"/>
        <xdr:cNvSpPr>
          <a:spLocks/>
        </xdr:cNvSpPr>
      </xdr:nvSpPr>
      <xdr:spPr>
        <a:xfrm>
          <a:off x="552450" y="3733800"/>
          <a:ext cx="87630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276225</xdr:colOff>
      <xdr:row>21</xdr:row>
      <xdr:rowOff>28575</xdr:rowOff>
    </xdr:to>
    <xdr:sp>
      <xdr:nvSpPr>
        <xdr:cNvPr id="3" name="AutoShape 7"/>
        <xdr:cNvSpPr>
          <a:spLocks/>
        </xdr:cNvSpPr>
      </xdr:nvSpPr>
      <xdr:spPr>
        <a:xfrm>
          <a:off x="3409950" y="3724275"/>
          <a:ext cx="87630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29</xdr:col>
      <xdr:colOff>0</xdr:colOff>
      <xdr:row>21</xdr:row>
      <xdr:rowOff>28575</xdr:rowOff>
    </xdr:to>
    <xdr:sp>
      <xdr:nvSpPr>
        <xdr:cNvPr id="4" name="AutoShape 7"/>
        <xdr:cNvSpPr>
          <a:spLocks/>
        </xdr:cNvSpPr>
      </xdr:nvSpPr>
      <xdr:spPr>
        <a:xfrm>
          <a:off x="6219825" y="3724275"/>
          <a:ext cx="87630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35</xdr:col>
      <xdr:colOff>0</xdr:colOff>
      <xdr:row>16</xdr:row>
      <xdr:rowOff>28575</xdr:rowOff>
    </xdr:to>
    <xdr:sp>
      <xdr:nvSpPr>
        <xdr:cNvPr id="5" name="AutoShape 7"/>
        <xdr:cNvSpPr>
          <a:spLocks/>
        </xdr:cNvSpPr>
      </xdr:nvSpPr>
      <xdr:spPr>
        <a:xfrm>
          <a:off x="7648575" y="2771775"/>
          <a:ext cx="87630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18</xdr:row>
      <xdr:rowOff>0</xdr:rowOff>
    </xdr:from>
    <xdr:to>
      <xdr:col>40</xdr:col>
      <xdr:colOff>276225</xdr:colOff>
      <xdr:row>21</xdr:row>
      <xdr:rowOff>28575</xdr:rowOff>
    </xdr:to>
    <xdr:sp>
      <xdr:nvSpPr>
        <xdr:cNvPr id="6" name="AutoShape 7"/>
        <xdr:cNvSpPr>
          <a:spLocks/>
        </xdr:cNvSpPr>
      </xdr:nvSpPr>
      <xdr:spPr>
        <a:xfrm>
          <a:off x="9077325" y="3724275"/>
          <a:ext cx="87630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31</xdr:row>
      <xdr:rowOff>0</xdr:rowOff>
    </xdr:from>
    <xdr:to>
      <xdr:col>11</xdr:col>
      <xdr:colOff>276225</xdr:colOff>
      <xdr:row>34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981200" y="6200775"/>
          <a:ext cx="87630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35</xdr:col>
      <xdr:colOff>0</xdr:colOff>
      <xdr:row>34</xdr:row>
      <xdr:rowOff>28575</xdr:rowOff>
    </xdr:to>
    <xdr:sp>
      <xdr:nvSpPr>
        <xdr:cNvPr id="8" name="AutoShape 7"/>
        <xdr:cNvSpPr>
          <a:spLocks/>
        </xdr:cNvSpPr>
      </xdr:nvSpPr>
      <xdr:spPr>
        <a:xfrm>
          <a:off x="7648575" y="6200775"/>
          <a:ext cx="87630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0</xdr:rowOff>
    </xdr:from>
    <xdr:to>
      <xdr:col>11</xdr:col>
      <xdr:colOff>276225</xdr:colOff>
      <xdr:row>16</xdr:row>
      <xdr:rowOff>28575</xdr:rowOff>
    </xdr:to>
    <xdr:sp>
      <xdr:nvSpPr>
        <xdr:cNvPr id="9" name="AutoShape 7"/>
        <xdr:cNvSpPr>
          <a:spLocks/>
        </xdr:cNvSpPr>
      </xdr:nvSpPr>
      <xdr:spPr>
        <a:xfrm>
          <a:off x="1981200" y="2771775"/>
          <a:ext cx="87630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SheetLayoutView="150" workbookViewId="0" topLeftCell="A3">
      <selection activeCell="AP20" sqref="AP20"/>
    </sheetView>
  </sheetViews>
  <sheetFormatPr defaultColWidth="2.625" defaultRowHeight="13.5"/>
  <cols>
    <col min="1" max="1" width="17.375" style="5" customWidth="1"/>
    <col min="2" max="25" width="2.875" style="5" customWidth="1"/>
    <col min="26" max="29" width="2.625" style="5" customWidth="1"/>
    <col min="30" max="30" width="8.125" style="5" customWidth="1"/>
    <col min="31" max="32" width="5.00390625" style="5" customWidth="1"/>
    <col min="33" max="33" width="7.75390625" style="5" customWidth="1"/>
    <col min="34" max="34" width="3.625" style="5" customWidth="1"/>
    <col min="35" max="35" width="2.625" style="5" customWidth="1"/>
    <col min="36" max="36" width="4.375" style="5" hidden="1" customWidth="1"/>
    <col min="37" max="37" width="4.875" style="5" hidden="1" customWidth="1"/>
    <col min="38" max="16384" width="2.625" style="5" customWidth="1"/>
  </cols>
  <sheetData>
    <row r="1" spans="1:34" s="1" customFormat="1" ht="23.25" customHeight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s="1" customFormat="1" ht="23.25" customHeight="1">
      <c r="A2" s="136" t="s">
        <v>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s="1" customFormat="1" ht="23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5" s="1" customFormat="1" ht="23.25" customHeight="1" thickBot="1">
      <c r="A4" s="77" t="s">
        <v>56</v>
      </c>
      <c r="B4" s="2"/>
      <c r="C4" s="2"/>
      <c r="T4" s="137" t="s">
        <v>64</v>
      </c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78"/>
    </row>
    <row r="5" spans="1:34" ht="18" customHeight="1">
      <c r="A5" s="4"/>
      <c r="B5" s="130" t="s">
        <v>62</v>
      </c>
      <c r="C5" s="131"/>
      <c r="D5" s="131"/>
      <c r="E5" s="131"/>
      <c r="F5" s="131"/>
      <c r="G5" s="132"/>
      <c r="H5" s="107" t="s">
        <v>87</v>
      </c>
      <c r="I5" s="108"/>
      <c r="J5" s="108"/>
      <c r="K5" s="108"/>
      <c r="L5" s="108"/>
      <c r="M5" s="109"/>
      <c r="N5" s="101" t="s">
        <v>88</v>
      </c>
      <c r="O5" s="102"/>
      <c r="P5" s="102"/>
      <c r="Q5" s="102"/>
      <c r="R5" s="102"/>
      <c r="S5" s="103"/>
      <c r="T5" s="107" t="s">
        <v>89</v>
      </c>
      <c r="U5" s="108"/>
      <c r="V5" s="108"/>
      <c r="W5" s="108"/>
      <c r="X5" s="108"/>
      <c r="Y5" s="109"/>
      <c r="Z5" s="117" t="s">
        <v>7</v>
      </c>
      <c r="AA5" s="117" t="s">
        <v>8</v>
      </c>
      <c r="AB5" s="117" t="s">
        <v>1</v>
      </c>
      <c r="AC5" s="117" t="s">
        <v>2</v>
      </c>
      <c r="AD5" s="120" t="s">
        <v>3</v>
      </c>
      <c r="AE5" s="117" t="s">
        <v>4</v>
      </c>
      <c r="AF5" s="117" t="s">
        <v>5</v>
      </c>
      <c r="AG5" s="120" t="s">
        <v>58</v>
      </c>
      <c r="AH5" s="127" t="s">
        <v>6</v>
      </c>
    </row>
    <row r="6" spans="1:34" ht="18" customHeight="1">
      <c r="A6" s="139" t="s">
        <v>55</v>
      </c>
      <c r="B6" s="133"/>
      <c r="C6" s="134"/>
      <c r="D6" s="134"/>
      <c r="E6" s="134"/>
      <c r="F6" s="134"/>
      <c r="G6" s="135"/>
      <c r="H6" s="110"/>
      <c r="I6" s="111"/>
      <c r="J6" s="111"/>
      <c r="K6" s="111"/>
      <c r="L6" s="111"/>
      <c r="M6" s="112"/>
      <c r="N6" s="104"/>
      <c r="O6" s="105"/>
      <c r="P6" s="105"/>
      <c r="Q6" s="105"/>
      <c r="R6" s="105"/>
      <c r="S6" s="106"/>
      <c r="T6" s="110"/>
      <c r="U6" s="111"/>
      <c r="V6" s="111"/>
      <c r="W6" s="111"/>
      <c r="X6" s="111"/>
      <c r="Y6" s="112"/>
      <c r="Z6" s="118"/>
      <c r="AA6" s="118"/>
      <c r="AB6" s="118"/>
      <c r="AC6" s="118"/>
      <c r="AD6" s="121"/>
      <c r="AE6" s="118"/>
      <c r="AF6" s="118"/>
      <c r="AG6" s="121"/>
      <c r="AH6" s="128"/>
    </row>
    <row r="7" spans="1:34" ht="18" customHeight="1">
      <c r="A7" s="140"/>
      <c r="B7" s="113" t="s">
        <v>90</v>
      </c>
      <c r="C7" s="111"/>
      <c r="D7" s="111"/>
      <c r="E7" s="111"/>
      <c r="F7" s="111"/>
      <c r="G7" s="112"/>
      <c r="H7" s="113" t="s">
        <v>91</v>
      </c>
      <c r="I7" s="111"/>
      <c r="J7" s="111"/>
      <c r="K7" s="111"/>
      <c r="L7" s="111"/>
      <c r="M7" s="112"/>
      <c r="N7" s="113" t="s">
        <v>92</v>
      </c>
      <c r="O7" s="111"/>
      <c r="P7" s="111"/>
      <c r="Q7" s="111"/>
      <c r="R7" s="111"/>
      <c r="S7" s="112"/>
      <c r="T7" s="113" t="s">
        <v>93</v>
      </c>
      <c r="U7" s="111"/>
      <c r="V7" s="111"/>
      <c r="W7" s="111"/>
      <c r="X7" s="111"/>
      <c r="Y7" s="112"/>
      <c r="Z7" s="118"/>
      <c r="AA7" s="118"/>
      <c r="AB7" s="118"/>
      <c r="AC7" s="118"/>
      <c r="AD7" s="121"/>
      <c r="AE7" s="118"/>
      <c r="AF7" s="118"/>
      <c r="AG7" s="121"/>
      <c r="AH7" s="128"/>
    </row>
    <row r="8" spans="1:34" ht="18" customHeight="1">
      <c r="A8" s="7"/>
      <c r="B8" s="114"/>
      <c r="C8" s="115"/>
      <c r="D8" s="115"/>
      <c r="E8" s="115"/>
      <c r="F8" s="115"/>
      <c r="G8" s="116"/>
      <c r="H8" s="114"/>
      <c r="I8" s="115"/>
      <c r="J8" s="115"/>
      <c r="K8" s="115"/>
      <c r="L8" s="115"/>
      <c r="M8" s="116"/>
      <c r="N8" s="114"/>
      <c r="O8" s="115"/>
      <c r="P8" s="115"/>
      <c r="Q8" s="115"/>
      <c r="R8" s="115"/>
      <c r="S8" s="116"/>
      <c r="T8" s="114"/>
      <c r="U8" s="115"/>
      <c r="V8" s="115"/>
      <c r="W8" s="115"/>
      <c r="X8" s="115"/>
      <c r="Y8" s="116"/>
      <c r="Z8" s="119"/>
      <c r="AA8" s="119"/>
      <c r="AB8" s="119"/>
      <c r="AC8" s="119"/>
      <c r="AD8" s="122"/>
      <c r="AE8" s="119"/>
      <c r="AF8" s="119"/>
      <c r="AG8" s="122"/>
      <c r="AH8" s="129"/>
    </row>
    <row r="9" spans="1:34" ht="18" customHeight="1">
      <c r="A9" s="8"/>
      <c r="B9" s="12"/>
      <c r="C9" s="12"/>
      <c r="D9" s="12"/>
      <c r="E9" s="12"/>
      <c r="F9" s="12"/>
      <c r="G9" s="12"/>
      <c r="H9" s="13" t="s">
        <v>94</v>
      </c>
      <c r="I9" s="12"/>
      <c r="J9" s="12"/>
      <c r="K9" s="12"/>
      <c r="L9" s="12"/>
      <c r="M9" s="12"/>
      <c r="N9" s="13" t="s">
        <v>94</v>
      </c>
      <c r="O9" s="12"/>
      <c r="P9" s="12"/>
      <c r="Q9" s="12"/>
      <c r="R9" s="12"/>
      <c r="S9" s="12"/>
      <c r="T9" s="13" t="s">
        <v>94</v>
      </c>
      <c r="U9" s="12"/>
      <c r="V9" s="12"/>
      <c r="W9" s="12"/>
      <c r="X9" s="12"/>
      <c r="Y9" s="12"/>
      <c r="Z9" s="14"/>
      <c r="AA9" s="15"/>
      <c r="AB9" s="15"/>
      <c r="AC9" s="15"/>
      <c r="AD9" s="15"/>
      <c r="AE9" s="15"/>
      <c r="AF9" s="15"/>
      <c r="AG9" s="15"/>
      <c r="AH9" s="16"/>
    </row>
    <row r="10" spans="1:34" ht="18" customHeight="1">
      <c r="A10" s="123" t="s">
        <v>62</v>
      </c>
      <c r="B10" s="12"/>
      <c r="C10" s="12"/>
      <c r="D10" s="12"/>
      <c r="E10" s="12"/>
      <c r="F10" s="12"/>
      <c r="G10" s="12"/>
      <c r="H10" s="17"/>
      <c r="I10" s="12"/>
      <c r="J10" s="18">
        <v>21</v>
      </c>
      <c r="K10" s="19" t="s">
        <v>0</v>
      </c>
      <c r="L10" s="18">
        <v>10</v>
      </c>
      <c r="M10" s="12"/>
      <c r="N10" s="17"/>
      <c r="O10" s="12"/>
      <c r="P10" s="18">
        <v>21</v>
      </c>
      <c r="Q10" s="19" t="s">
        <v>0</v>
      </c>
      <c r="R10" s="18">
        <v>18</v>
      </c>
      <c r="S10" s="12"/>
      <c r="T10" s="17"/>
      <c r="U10" s="12"/>
      <c r="V10" s="18">
        <v>21</v>
      </c>
      <c r="W10" s="19" t="s">
        <v>0</v>
      </c>
      <c r="X10" s="18">
        <v>6</v>
      </c>
      <c r="Y10" s="12"/>
      <c r="Z10" s="14"/>
      <c r="AA10" s="15"/>
      <c r="AB10" s="15"/>
      <c r="AC10" s="15"/>
      <c r="AD10" s="15"/>
      <c r="AE10" s="15"/>
      <c r="AF10" s="15"/>
      <c r="AG10" s="15"/>
      <c r="AH10" s="16"/>
    </row>
    <row r="11" spans="1:37" ht="18" customHeight="1">
      <c r="A11" s="124"/>
      <c r="B11" s="12"/>
      <c r="C11" s="12"/>
      <c r="D11" s="12"/>
      <c r="E11" s="12"/>
      <c r="F11" s="12"/>
      <c r="G11" s="12"/>
      <c r="H11" s="17"/>
      <c r="I11" s="20">
        <v>2</v>
      </c>
      <c r="J11" s="18">
        <v>21</v>
      </c>
      <c r="K11" s="19" t="s">
        <v>0</v>
      </c>
      <c r="L11" s="18">
        <v>17</v>
      </c>
      <c r="M11" s="20">
        <v>0</v>
      </c>
      <c r="N11" s="17"/>
      <c r="O11" s="20">
        <v>2</v>
      </c>
      <c r="P11" s="18">
        <v>21</v>
      </c>
      <c r="Q11" s="19" t="s">
        <v>0</v>
      </c>
      <c r="R11" s="18">
        <v>13</v>
      </c>
      <c r="S11" s="20">
        <v>0</v>
      </c>
      <c r="T11" s="17"/>
      <c r="U11" s="20">
        <v>2</v>
      </c>
      <c r="V11" s="18">
        <v>21</v>
      </c>
      <c r="W11" s="19" t="s">
        <v>0</v>
      </c>
      <c r="X11" s="18">
        <v>12</v>
      </c>
      <c r="Y11" s="20">
        <v>0</v>
      </c>
      <c r="Z11" s="21">
        <v>3</v>
      </c>
      <c r="AA11" s="21">
        <v>0</v>
      </c>
      <c r="AB11" s="22">
        <v>6</v>
      </c>
      <c r="AC11" s="22">
        <v>0</v>
      </c>
      <c r="AD11" s="23" t="s">
        <v>95</v>
      </c>
      <c r="AE11" s="24">
        <v>126</v>
      </c>
      <c r="AF11" s="24">
        <v>76</v>
      </c>
      <c r="AG11" s="23">
        <v>1.6578947368421053</v>
      </c>
      <c r="AH11" s="25">
        <v>1</v>
      </c>
      <c r="AJ11" s="5">
        <f>IF(OR(OR(Z11=Z16,Z11=Z21),Z11=Z26),CHOOSE(RANK(Z11,Z11:Z26)+1,0,400,300,200,100)+Z11+AD11,CHOOSE(RANK(Z11,Z11:Z26)+1,0,400,300,200,100))</f>
        <v>400</v>
      </c>
      <c r="AK11" s="5">
        <f>IF(OR(OR(AJ11=AJ16,AJ11=AJ21),AJ11=AJ26),CHOOSE(RANK(AJ11,AJ11:AJ26)+1,0,400,300,200,100)+AG11,CHOOSE(RANK(AJ11,AJ11:AJ26)+1,0,400,300,200,100))</f>
        <v>400</v>
      </c>
    </row>
    <row r="12" spans="1:34" ht="18" customHeight="1">
      <c r="A12" s="9" t="s">
        <v>50</v>
      </c>
      <c r="B12" s="12"/>
      <c r="C12" s="12"/>
      <c r="D12" s="12"/>
      <c r="E12" s="12"/>
      <c r="F12" s="12"/>
      <c r="G12" s="12"/>
      <c r="H12" s="17"/>
      <c r="I12" s="19"/>
      <c r="J12" s="18"/>
      <c r="K12" s="19" t="s">
        <v>0</v>
      </c>
      <c r="L12" s="18"/>
      <c r="M12" s="12"/>
      <c r="N12" s="17"/>
      <c r="O12" s="12"/>
      <c r="P12" s="18"/>
      <c r="Q12" s="19" t="s">
        <v>0</v>
      </c>
      <c r="R12" s="18"/>
      <c r="S12" s="19"/>
      <c r="T12" s="17"/>
      <c r="U12" s="12"/>
      <c r="V12" s="18"/>
      <c r="W12" s="19" t="s">
        <v>0</v>
      </c>
      <c r="X12" s="18"/>
      <c r="Y12" s="12"/>
      <c r="Z12" s="14"/>
      <c r="AA12" s="15"/>
      <c r="AB12" s="15"/>
      <c r="AC12" s="15"/>
      <c r="AD12" s="26"/>
      <c r="AE12" s="27"/>
      <c r="AF12" s="27"/>
      <c r="AG12" s="15"/>
      <c r="AH12" s="16"/>
    </row>
    <row r="13" spans="1:34" ht="18" customHeight="1">
      <c r="A13" s="10"/>
      <c r="B13" s="28"/>
      <c r="C13" s="28"/>
      <c r="D13" s="28"/>
      <c r="E13" s="28"/>
      <c r="F13" s="28"/>
      <c r="G13" s="28"/>
      <c r="H13" s="29"/>
      <c r="I13" s="30"/>
      <c r="J13" s="28"/>
      <c r="K13" s="28"/>
      <c r="L13" s="28"/>
      <c r="M13" s="28"/>
      <c r="N13" s="29"/>
      <c r="O13" s="28"/>
      <c r="P13" s="28"/>
      <c r="Q13" s="30"/>
      <c r="R13" s="28"/>
      <c r="S13" s="30"/>
      <c r="T13" s="29"/>
      <c r="U13" s="28"/>
      <c r="V13" s="28"/>
      <c r="W13" s="28"/>
      <c r="X13" s="28"/>
      <c r="Y13" s="28"/>
      <c r="Z13" s="31"/>
      <c r="AA13" s="32"/>
      <c r="AB13" s="32"/>
      <c r="AC13" s="32"/>
      <c r="AD13" s="33"/>
      <c r="AE13" s="34"/>
      <c r="AF13" s="34"/>
      <c r="AG13" s="32"/>
      <c r="AH13" s="35"/>
    </row>
    <row r="14" spans="1:34" ht="18" customHeight="1">
      <c r="A14" s="9"/>
      <c r="B14" s="13" t="s">
        <v>96</v>
      </c>
      <c r="C14" s="12"/>
      <c r="D14" s="12"/>
      <c r="E14" s="12"/>
      <c r="F14" s="12"/>
      <c r="G14" s="12"/>
      <c r="H14" s="17"/>
      <c r="I14" s="19"/>
      <c r="J14" s="12"/>
      <c r="K14" s="12"/>
      <c r="L14" s="12"/>
      <c r="M14" s="12"/>
      <c r="N14" s="13" t="s">
        <v>94</v>
      </c>
      <c r="O14" s="12"/>
      <c r="P14" s="12"/>
      <c r="Q14" s="19"/>
      <c r="R14" s="12"/>
      <c r="S14" s="19"/>
      <c r="T14" s="13" t="s">
        <v>94</v>
      </c>
      <c r="U14" s="12"/>
      <c r="V14" s="12"/>
      <c r="W14" s="12"/>
      <c r="X14" s="12"/>
      <c r="Y14" s="12"/>
      <c r="Z14" s="14"/>
      <c r="AA14" s="15"/>
      <c r="AB14" s="15"/>
      <c r="AC14" s="15"/>
      <c r="AD14" s="26"/>
      <c r="AE14" s="27"/>
      <c r="AF14" s="27"/>
      <c r="AG14" s="15"/>
      <c r="AH14" s="16"/>
    </row>
    <row r="15" spans="1:34" ht="18" customHeight="1">
      <c r="A15" s="100" t="s">
        <v>33</v>
      </c>
      <c r="B15" s="12"/>
      <c r="C15" s="12"/>
      <c r="D15" s="36">
        <v>10</v>
      </c>
      <c r="E15" s="19" t="s">
        <v>0</v>
      </c>
      <c r="F15" s="36">
        <v>21</v>
      </c>
      <c r="G15" s="19"/>
      <c r="H15" s="17"/>
      <c r="I15" s="19"/>
      <c r="J15" s="12"/>
      <c r="K15" s="12"/>
      <c r="L15" s="12"/>
      <c r="M15" s="12"/>
      <c r="N15" s="17"/>
      <c r="O15" s="12"/>
      <c r="P15" s="18">
        <v>21</v>
      </c>
      <c r="Q15" s="19" t="s">
        <v>0</v>
      </c>
      <c r="R15" s="18">
        <v>13</v>
      </c>
      <c r="S15" s="19"/>
      <c r="T15" s="17"/>
      <c r="U15" s="12"/>
      <c r="V15" s="18">
        <v>21</v>
      </c>
      <c r="W15" s="19" t="s">
        <v>0</v>
      </c>
      <c r="X15" s="18">
        <v>15</v>
      </c>
      <c r="Y15" s="12"/>
      <c r="Z15" s="14"/>
      <c r="AA15" s="15"/>
      <c r="AB15" s="15"/>
      <c r="AC15" s="15"/>
      <c r="AD15" s="26"/>
      <c r="AE15" s="27"/>
      <c r="AF15" s="27"/>
      <c r="AG15" s="15"/>
      <c r="AH15" s="16"/>
    </row>
    <row r="16" spans="1:37" ht="18" customHeight="1">
      <c r="A16" s="100"/>
      <c r="B16" s="12"/>
      <c r="C16" s="19">
        <v>0</v>
      </c>
      <c r="D16" s="36">
        <v>17</v>
      </c>
      <c r="E16" s="19" t="s">
        <v>0</v>
      </c>
      <c r="F16" s="36">
        <v>21</v>
      </c>
      <c r="G16" s="19">
        <v>2</v>
      </c>
      <c r="H16" s="17"/>
      <c r="I16" s="19"/>
      <c r="J16" s="12"/>
      <c r="K16" s="12"/>
      <c r="L16" s="12"/>
      <c r="M16" s="12"/>
      <c r="N16" s="17"/>
      <c r="O16" s="20">
        <v>2</v>
      </c>
      <c r="P16" s="18">
        <v>21</v>
      </c>
      <c r="Q16" s="19" t="s">
        <v>0</v>
      </c>
      <c r="R16" s="18">
        <v>15</v>
      </c>
      <c r="S16" s="20">
        <v>0</v>
      </c>
      <c r="T16" s="17"/>
      <c r="U16" s="20">
        <v>2</v>
      </c>
      <c r="V16" s="18">
        <v>21</v>
      </c>
      <c r="W16" s="19" t="s">
        <v>0</v>
      </c>
      <c r="X16" s="18">
        <v>11</v>
      </c>
      <c r="Y16" s="20">
        <v>0</v>
      </c>
      <c r="Z16" s="21">
        <v>2</v>
      </c>
      <c r="AA16" s="21">
        <v>1</v>
      </c>
      <c r="AB16" s="22">
        <v>4</v>
      </c>
      <c r="AC16" s="22">
        <v>2</v>
      </c>
      <c r="AD16" s="23">
        <v>2</v>
      </c>
      <c r="AE16" s="24">
        <v>111</v>
      </c>
      <c r="AF16" s="24">
        <v>96</v>
      </c>
      <c r="AG16" s="23">
        <v>1.15625</v>
      </c>
      <c r="AH16" s="25">
        <v>2</v>
      </c>
      <c r="AJ16" s="5">
        <f>IF(OR(OR(Z16=Z21,Z16=Z26),Z16=Z11),CHOOSE(RANK(Z16,Z11:Z26)+1,0,400,300,200,100)+Z16+AD16,CHOOSE(RANK(Z16,Z11:Z26)+1,0,400,300,200,100))</f>
        <v>300</v>
      </c>
      <c r="AK16" s="5">
        <f>IF(OR(OR(AJ16=AJ21,AJ16=AJ26),AJ16=AJ11),CHOOSE(RANK(AJ16,AJ11:AJ26)+1,0,400,300,200,100)+AG16,CHOOSE(RANK(AJ16,AJ11:AJ26)+1,0,400,300,200,100))</f>
        <v>300</v>
      </c>
    </row>
    <row r="17" spans="1:34" ht="18" customHeight="1">
      <c r="A17" s="9" t="s">
        <v>52</v>
      </c>
      <c r="B17" s="12"/>
      <c r="C17" s="19"/>
      <c r="D17" s="36" t="s">
        <v>95</v>
      </c>
      <c r="E17" s="19" t="s">
        <v>0</v>
      </c>
      <c r="F17" s="36" t="s">
        <v>95</v>
      </c>
      <c r="G17" s="19"/>
      <c r="H17" s="17"/>
      <c r="I17" s="19"/>
      <c r="J17" s="12"/>
      <c r="K17" s="12"/>
      <c r="L17" s="12"/>
      <c r="M17" s="12"/>
      <c r="N17" s="17"/>
      <c r="O17" s="12"/>
      <c r="P17" s="18"/>
      <c r="Q17" s="19" t="s">
        <v>0</v>
      </c>
      <c r="R17" s="18"/>
      <c r="S17" s="19"/>
      <c r="T17" s="17"/>
      <c r="U17" s="12"/>
      <c r="V17" s="18"/>
      <c r="W17" s="19" t="s">
        <v>0</v>
      </c>
      <c r="X17" s="18"/>
      <c r="Y17" s="12"/>
      <c r="Z17" s="14"/>
      <c r="AA17" s="15"/>
      <c r="AB17" s="15"/>
      <c r="AC17" s="15"/>
      <c r="AD17" s="15"/>
      <c r="AE17" s="27"/>
      <c r="AF17" s="27"/>
      <c r="AG17" s="15"/>
      <c r="AH17" s="16"/>
    </row>
    <row r="18" spans="1:34" ht="18" customHeight="1">
      <c r="A18" s="10"/>
      <c r="B18" s="28"/>
      <c r="C18" s="30"/>
      <c r="D18" s="28"/>
      <c r="E18" s="28"/>
      <c r="F18" s="28"/>
      <c r="G18" s="30"/>
      <c r="H18" s="29"/>
      <c r="I18" s="30"/>
      <c r="J18" s="28"/>
      <c r="K18" s="28"/>
      <c r="L18" s="28"/>
      <c r="M18" s="28"/>
      <c r="N18" s="29"/>
      <c r="O18" s="28"/>
      <c r="P18" s="28"/>
      <c r="Q18" s="28"/>
      <c r="R18" s="28"/>
      <c r="S18" s="28"/>
      <c r="T18" s="29"/>
      <c r="U18" s="28"/>
      <c r="V18" s="28"/>
      <c r="W18" s="28"/>
      <c r="X18" s="28"/>
      <c r="Y18" s="28"/>
      <c r="Z18" s="31"/>
      <c r="AA18" s="32"/>
      <c r="AB18" s="32"/>
      <c r="AC18" s="32"/>
      <c r="AD18" s="32"/>
      <c r="AE18" s="34"/>
      <c r="AF18" s="34"/>
      <c r="AG18" s="32"/>
      <c r="AH18" s="35"/>
    </row>
    <row r="19" spans="1:34" ht="18" customHeight="1">
      <c r="A19" s="9"/>
      <c r="B19" s="13" t="s">
        <v>96</v>
      </c>
      <c r="C19" s="19"/>
      <c r="D19" s="12"/>
      <c r="E19" s="12"/>
      <c r="F19" s="12"/>
      <c r="G19" s="19"/>
      <c r="H19" s="13" t="s">
        <v>96</v>
      </c>
      <c r="I19" s="19"/>
      <c r="J19" s="12"/>
      <c r="K19" s="12"/>
      <c r="L19" s="12"/>
      <c r="M19" s="12"/>
      <c r="N19" s="17"/>
      <c r="O19" s="12"/>
      <c r="P19" s="12"/>
      <c r="Q19" s="12"/>
      <c r="R19" s="12"/>
      <c r="S19" s="12"/>
      <c r="T19" s="13" t="s">
        <v>94</v>
      </c>
      <c r="U19" s="12"/>
      <c r="V19" s="12"/>
      <c r="W19" s="12"/>
      <c r="X19" s="12"/>
      <c r="Y19" s="12"/>
      <c r="Z19" s="14"/>
      <c r="AA19" s="15"/>
      <c r="AB19" s="15"/>
      <c r="AC19" s="15"/>
      <c r="AD19" s="15"/>
      <c r="AE19" s="27"/>
      <c r="AF19" s="27"/>
      <c r="AG19" s="15"/>
      <c r="AH19" s="16"/>
    </row>
    <row r="20" spans="1:34" ht="18" customHeight="1">
      <c r="A20" s="125" t="s">
        <v>65</v>
      </c>
      <c r="B20" s="12"/>
      <c r="C20" s="19"/>
      <c r="D20" s="36">
        <v>18</v>
      </c>
      <c r="E20" s="19" t="s">
        <v>0</v>
      </c>
      <c r="F20" s="36">
        <v>21</v>
      </c>
      <c r="G20" s="19"/>
      <c r="H20" s="17"/>
      <c r="I20" s="19"/>
      <c r="J20" s="36">
        <v>13</v>
      </c>
      <c r="K20" s="19" t="s">
        <v>0</v>
      </c>
      <c r="L20" s="36">
        <v>21</v>
      </c>
      <c r="M20" s="12"/>
      <c r="N20" s="17"/>
      <c r="O20" s="12"/>
      <c r="P20" s="12"/>
      <c r="Q20" s="12"/>
      <c r="R20" s="12"/>
      <c r="S20" s="12"/>
      <c r="T20" s="17"/>
      <c r="U20" s="12"/>
      <c r="V20" s="18">
        <v>23</v>
      </c>
      <c r="W20" s="19" t="s">
        <v>0</v>
      </c>
      <c r="X20" s="18">
        <v>21</v>
      </c>
      <c r="Y20" s="12"/>
      <c r="Z20" s="14"/>
      <c r="AA20" s="15"/>
      <c r="AB20" s="15"/>
      <c r="AC20" s="15"/>
      <c r="AD20" s="15"/>
      <c r="AE20" s="27"/>
      <c r="AF20" s="27"/>
      <c r="AG20" s="15"/>
      <c r="AH20" s="16"/>
    </row>
    <row r="21" spans="1:37" ht="18" customHeight="1">
      <c r="A21" s="126"/>
      <c r="B21" s="12"/>
      <c r="C21" s="19">
        <v>0</v>
      </c>
      <c r="D21" s="36">
        <v>13</v>
      </c>
      <c r="E21" s="19" t="s">
        <v>0</v>
      </c>
      <c r="F21" s="36">
        <v>21</v>
      </c>
      <c r="G21" s="19">
        <v>2</v>
      </c>
      <c r="H21" s="17"/>
      <c r="I21" s="19">
        <v>0</v>
      </c>
      <c r="J21" s="36">
        <v>15</v>
      </c>
      <c r="K21" s="19" t="s">
        <v>0</v>
      </c>
      <c r="L21" s="36">
        <v>21</v>
      </c>
      <c r="M21" s="19">
        <v>2</v>
      </c>
      <c r="N21" s="17"/>
      <c r="O21" s="12"/>
      <c r="P21" s="12"/>
      <c r="Q21" s="12"/>
      <c r="R21" s="12"/>
      <c r="S21" s="12"/>
      <c r="T21" s="17"/>
      <c r="U21" s="20">
        <v>2</v>
      </c>
      <c r="V21" s="37">
        <v>7</v>
      </c>
      <c r="W21" s="19" t="s">
        <v>0</v>
      </c>
      <c r="X21" s="18">
        <v>21</v>
      </c>
      <c r="Y21" s="20">
        <v>1</v>
      </c>
      <c r="Z21" s="21">
        <v>1</v>
      </c>
      <c r="AA21" s="21">
        <v>2</v>
      </c>
      <c r="AB21" s="22">
        <v>2</v>
      </c>
      <c r="AC21" s="22">
        <v>5</v>
      </c>
      <c r="AD21" s="23">
        <v>0.4</v>
      </c>
      <c r="AE21" s="24">
        <v>110</v>
      </c>
      <c r="AF21" s="24">
        <v>144</v>
      </c>
      <c r="AG21" s="23">
        <v>0.7638888888888888</v>
      </c>
      <c r="AH21" s="25">
        <v>3</v>
      </c>
      <c r="AJ21" s="5">
        <f>IF(OR(OR(Z21=Z26,Z21=Z11),Z21=Z16),CHOOSE(RANK(Z21,Z11:Z26)+1,0,400,300,200,100)+Z21+AD21,CHOOSE(RANK(Z21,Z11:Z26)+1,0,400,300,200,100))</f>
        <v>200</v>
      </c>
      <c r="AK21" s="5">
        <f>IF(OR(OR(AJ21=AJ26,AJ21=AJ11),AJ21=AJ16),CHOOSE(RANK(AJ21,AJ11:AJ26)+1,0,400,300,200,100)+AG21,CHOOSE(RANK(AJ21,AJ11:AJ26)+1,0,400,300,200,100))</f>
        <v>200</v>
      </c>
    </row>
    <row r="22" spans="1:34" ht="18" customHeight="1">
      <c r="A22" s="9" t="s">
        <v>53</v>
      </c>
      <c r="B22" s="12"/>
      <c r="C22" s="19"/>
      <c r="D22" s="36" t="s">
        <v>95</v>
      </c>
      <c r="E22" s="19" t="s">
        <v>0</v>
      </c>
      <c r="F22" s="36" t="s">
        <v>95</v>
      </c>
      <c r="G22" s="19"/>
      <c r="H22" s="17"/>
      <c r="I22" s="19"/>
      <c r="J22" s="36" t="s">
        <v>95</v>
      </c>
      <c r="K22" s="19" t="s">
        <v>0</v>
      </c>
      <c r="L22" s="36" t="s">
        <v>95</v>
      </c>
      <c r="M22" s="12"/>
      <c r="N22" s="17"/>
      <c r="O22" s="12"/>
      <c r="P22" s="12"/>
      <c r="Q22" s="12"/>
      <c r="R22" s="12"/>
      <c r="S22" s="12"/>
      <c r="T22" s="17"/>
      <c r="U22" s="12"/>
      <c r="V22" s="18">
        <v>21</v>
      </c>
      <c r="W22" s="19" t="s">
        <v>0</v>
      </c>
      <c r="X22" s="18">
        <v>18</v>
      </c>
      <c r="Y22" s="12"/>
      <c r="Z22" s="14"/>
      <c r="AA22" s="15"/>
      <c r="AB22" s="15"/>
      <c r="AC22" s="15"/>
      <c r="AD22" s="15"/>
      <c r="AE22" s="27"/>
      <c r="AF22" s="27"/>
      <c r="AG22" s="15"/>
      <c r="AH22" s="16"/>
    </row>
    <row r="23" spans="1:34" ht="18" customHeight="1">
      <c r="A23" s="10"/>
      <c r="B23" s="28"/>
      <c r="C23" s="30"/>
      <c r="D23" s="28"/>
      <c r="E23" s="28"/>
      <c r="F23" s="28"/>
      <c r="G23" s="30"/>
      <c r="H23" s="29"/>
      <c r="I23" s="30"/>
      <c r="J23" s="28"/>
      <c r="K23" s="28"/>
      <c r="L23" s="28"/>
      <c r="M23" s="28"/>
      <c r="N23" s="29"/>
      <c r="O23" s="28"/>
      <c r="P23" s="28"/>
      <c r="Q23" s="28"/>
      <c r="R23" s="28"/>
      <c r="S23" s="28"/>
      <c r="T23" s="29"/>
      <c r="U23" s="28"/>
      <c r="V23" s="28"/>
      <c r="W23" s="28"/>
      <c r="X23" s="28"/>
      <c r="Y23" s="28"/>
      <c r="Z23" s="31"/>
      <c r="AA23" s="32"/>
      <c r="AB23" s="32"/>
      <c r="AC23" s="32"/>
      <c r="AD23" s="32"/>
      <c r="AE23" s="34"/>
      <c r="AF23" s="34"/>
      <c r="AG23" s="32"/>
      <c r="AH23" s="35"/>
    </row>
    <row r="24" spans="1:34" ht="18" customHeight="1">
      <c r="A24" s="9"/>
      <c r="B24" s="13" t="s">
        <v>96</v>
      </c>
      <c r="C24" s="19"/>
      <c r="D24" s="12"/>
      <c r="E24" s="12"/>
      <c r="F24" s="12"/>
      <c r="G24" s="19"/>
      <c r="H24" s="13" t="s">
        <v>96</v>
      </c>
      <c r="I24" s="19"/>
      <c r="J24" s="12"/>
      <c r="K24" s="12"/>
      <c r="L24" s="12"/>
      <c r="M24" s="12"/>
      <c r="N24" s="13" t="s">
        <v>96</v>
      </c>
      <c r="O24" s="12"/>
      <c r="P24" s="12"/>
      <c r="Q24" s="12"/>
      <c r="R24" s="12"/>
      <c r="S24" s="12"/>
      <c r="T24" s="17"/>
      <c r="U24" s="12"/>
      <c r="V24" s="12"/>
      <c r="W24" s="12"/>
      <c r="X24" s="12"/>
      <c r="Y24" s="12"/>
      <c r="Z24" s="14"/>
      <c r="AA24" s="15"/>
      <c r="AB24" s="15"/>
      <c r="AC24" s="15"/>
      <c r="AD24" s="15"/>
      <c r="AE24" s="27"/>
      <c r="AF24" s="27"/>
      <c r="AG24" s="15"/>
      <c r="AH24" s="16"/>
    </row>
    <row r="25" spans="1:34" ht="18" customHeight="1">
      <c r="A25" s="100" t="s">
        <v>31</v>
      </c>
      <c r="B25" s="12"/>
      <c r="C25" s="19"/>
      <c r="D25" s="36">
        <v>6</v>
      </c>
      <c r="E25" s="19" t="s">
        <v>0</v>
      </c>
      <c r="F25" s="36">
        <v>21</v>
      </c>
      <c r="G25" s="19"/>
      <c r="H25" s="17"/>
      <c r="I25" s="19"/>
      <c r="J25" s="36">
        <v>15</v>
      </c>
      <c r="K25" s="19" t="s">
        <v>0</v>
      </c>
      <c r="L25" s="36">
        <v>21</v>
      </c>
      <c r="M25" s="12"/>
      <c r="N25" s="17"/>
      <c r="O25" s="12"/>
      <c r="P25" s="36">
        <v>21</v>
      </c>
      <c r="Q25" s="19" t="s">
        <v>0</v>
      </c>
      <c r="R25" s="36">
        <v>23</v>
      </c>
      <c r="S25" s="12"/>
      <c r="T25" s="17"/>
      <c r="U25" s="12"/>
      <c r="V25" s="12"/>
      <c r="W25" s="12"/>
      <c r="X25" s="12"/>
      <c r="Y25" s="12"/>
      <c r="Z25" s="14"/>
      <c r="AA25" s="15"/>
      <c r="AB25" s="15"/>
      <c r="AC25" s="15"/>
      <c r="AD25" s="15"/>
      <c r="AE25" s="27"/>
      <c r="AF25" s="27"/>
      <c r="AG25" s="15"/>
      <c r="AH25" s="16"/>
    </row>
    <row r="26" spans="1:37" ht="18" customHeight="1">
      <c r="A26" s="100"/>
      <c r="B26" s="12"/>
      <c r="C26" s="19">
        <v>0</v>
      </c>
      <c r="D26" s="36">
        <v>12</v>
      </c>
      <c r="E26" s="19" t="s">
        <v>0</v>
      </c>
      <c r="F26" s="36">
        <v>21</v>
      </c>
      <c r="G26" s="19">
        <v>2</v>
      </c>
      <c r="H26" s="17"/>
      <c r="I26" s="19">
        <v>0</v>
      </c>
      <c r="J26" s="36">
        <v>11</v>
      </c>
      <c r="K26" s="19" t="s">
        <v>0</v>
      </c>
      <c r="L26" s="36">
        <v>21</v>
      </c>
      <c r="M26" s="19">
        <v>2</v>
      </c>
      <c r="N26" s="17"/>
      <c r="O26" s="19">
        <v>1</v>
      </c>
      <c r="P26" s="36">
        <v>21</v>
      </c>
      <c r="Q26" s="19" t="s">
        <v>0</v>
      </c>
      <c r="R26" s="36">
        <v>7</v>
      </c>
      <c r="S26" s="19">
        <v>2</v>
      </c>
      <c r="T26" s="17"/>
      <c r="U26" s="12"/>
      <c r="V26" s="12"/>
      <c r="W26" s="12"/>
      <c r="X26" s="12"/>
      <c r="Y26" s="12"/>
      <c r="Z26" s="21">
        <v>0</v>
      </c>
      <c r="AA26" s="21">
        <v>3</v>
      </c>
      <c r="AB26" s="22">
        <v>1</v>
      </c>
      <c r="AC26" s="22">
        <v>6</v>
      </c>
      <c r="AD26" s="23">
        <v>0.16666666666666666</v>
      </c>
      <c r="AE26" s="24">
        <v>104</v>
      </c>
      <c r="AF26" s="24">
        <v>135</v>
      </c>
      <c r="AG26" s="23">
        <v>0.7703703703703704</v>
      </c>
      <c r="AH26" s="25">
        <v>4</v>
      </c>
      <c r="AJ26" s="5">
        <f>IF(OR(OR(Z26=Z11,Z26=Z16),Z26=Z21),CHOOSE(RANK(Z26,Z11:Z26)+1,0,400,300,200,100)+Z26+AD26,CHOOSE(RANK(Z26,Z11:Z26)+1,0,400,300,200,100))</f>
        <v>100</v>
      </c>
      <c r="AK26" s="5">
        <f>IF(OR(OR(AJ26=AJ11,AJ26=AJ16),AJ26=AJ21),CHOOSE(RANK(AJ26,AJ11:AJ26)+1,0,400,300,200,100)+AG26,CHOOSE(RANK(AJ26,AJ11:AJ26)+1,0,400,300,200,100))</f>
        <v>100</v>
      </c>
    </row>
    <row r="27" spans="1:34" ht="18" customHeight="1">
      <c r="A27" s="9" t="s">
        <v>16</v>
      </c>
      <c r="B27" s="12"/>
      <c r="C27" s="12"/>
      <c r="D27" s="36" t="s">
        <v>95</v>
      </c>
      <c r="E27" s="19" t="s">
        <v>0</v>
      </c>
      <c r="F27" s="36" t="s">
        <v>95</v>
      </c>
      <c r="G27" s="12"/>
      <c r="H27" s="17"/>
      <c r="I27" s="19"/>
      <c r="J27" s="36" t="s">
        <v>95</v>
      </c>
      <c r="K27" s="19" t="s">
        <v>0</v>
      </c>
      <c r="L27" s="36" t="s">
        <v>95</v>
      </c>
      <c r="M27" s="12"/>
      <c r="N27" s="17"/>
      <c r="O27" s="12"/>
      <c r="P27" s="36">
        <v>18</v>
      </c>
      <c r="Q27" s="19" t="s">
        <v>0</v>
      </c>
      <c r="R27" s="36">
        <v>21</v>
      </c>
      <c r="S27" s="12"/>
      <c r="T27" s="17"/>
      <c r="U27" s="12"/>
      <c r="V27" s="12"/>
      <c r="W27" s="12"/>
      <c r="X27" s="12"/>
      <c r="Y27" s="12"/>
      <c r="Z27" s="14"/>
      <c r="AA27" s="15"/>
      <c r="AB27" s="15"/>
      <c r="AC27" s="15"/>
      <c r="AD27" s="15"/>
      <c r="AE27" s="15"/>
      <c r="AF27" s="15"/>
      <c r="AG27" s="15"/>
      <c r="AH27" s="16"/>
    </row>
    <row r="28" spans="1:34" ht="18" customHeight="1" thickBot="1">
      <c r="A28" s="11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  <c r="M28" s="38"/>
      <c r="N28" s="39"/>
      <c r="O28" s="38"/>
      <c r="P28" s="38"/>
      <c r="Q28" s="38"/>
      <c r="R28" s="38"/>
      <c r="S28" s="38"/>
      <c r="T28" s="39"/>
      <c r="U28" s="38"/>
      <c r="V28" s="38"/>
      <c r="W28" s="38"/>
      <c r="X28" s="38"/>
      <c r="Y28" s="38"/>
      <c r="Z28" s="40"/>
      <c r="AA28" s="41"/>
      <c r="AB28" s="41"/>
      <c r="AC28" s="41"/>
      <c r="AD28" s="41"/>
      <c r="AE28" s="41"/>
      <c r="AF28" s="41"/>
      <c r="AG28" s="41"/>
      <c r="AH28" s="42"/>
    </row>
    <row r="29" spans="2:34" ht="18" customHeight="1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2:34" ht="21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2:34" ht="13.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2"/>
      <c r="N31" s="18"/>
      <c r="O31" s="19"/>
      <c r="P31" s="18"/>
      <c r="Q31" s="1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2:34" ht="13.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0"/>
      <c r="N32" s="37"/>
      <c r="O32" s="19"/>
      <c r="P32" s="18"/>
      <c r="Q32" s="20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2:34" ht="13.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2"/>
      <c r="N33" s="18"/>
      <c r="O33" s="19"/>
      <c r="P33" s="18"/>
      <c r="Q33" s="12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</sheetData>
  <sheetProtection/>
  <mergeCells count="25">
    <mergeCell ref="A2:AH2"/>
    <mergeCell ref="Z5:Z8"/>
    <mergeCell ref="AA5:AA8"/>
    <mergeCell ref="AB5:AB8"/>
    <mergeCell ref="AC5:AC8"/>
    <mergeCell ref="AD5:AD8"/>
    <mergeCell ref="T4:AH4"/>
    <mergeCell ref="A6:A7"/>
    <mergeCell ref="A10:A11"/>
    <mergeCell ref="A15:A16"/>
    <mergeCell ref="A20:A21"/>
    <mergeCell ref="AH5:AH8"/>
    <mergeCell ref="B5:G6"/>
    <mergeCell ref="H5:M6"/>
    <mergeCell ref="T7:Y8"/>
    <mergeCell ref="A1:AH1"/>
    <mergeCell ref="A25:A26"/>
    <mergeCell ref="N5:S6"/>
    <mergeCell ref="T5:Y6"/>
    <mergeCell ref="B7:G8"/>
    <mergeCell ref="H7:M8"/>
    <mergeCell ref="N7:S8"/>
    <mergeCell ref="AE5:AE8"/>
    <mergeCell ref="AF5:AF8"/>
    <mergeCell ref="AG5:AG8"/>
  </mergeCells>
  <dataValidations count="1">
    <dataValidation type="whole" operator="greaterThanOrEqual" allowBlank="1" showInputMessage="1" showErrorMessage="1" sqref="J10:J12 L10:L12 P10:P12 R10:R12 V10:V12 X10:X12 P15:P17 R15:R17 V15:V17 X15:X17 V20:V22 X20:X22 N31:N33 P31:P33">
      <formula1>0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zoomScaleSheetLayoutView="150" workbookViewId="0" topLeftCell="A1">
      <selection activeCell="AT17" sqref="AT17"/>
    </sheetView>
  </sheetViews>
  <sheetFormatPr defaultColWidth="2.625" defaultRowHeight="13.5"/>
  <cols>
    <col min="1" max="1" width="2.625" style="5" customWidth="1"/>
    <col min="2" max="2" width="17.375" style="5" customWidth="1"/>
    <col min="3" max="26" width="2.875" style="5" customWidth="1"/>
    <col min="27" max="30" width="2.625" style="5" customWidth="1"/>
    <col min="31" max="31" width="8.125" style="5" customWidth="1"/>
    <col min="32" max="33" width="5.00390625" style="5" customWidth="1"/>
    <col min="34" max="34" width="7.75390625" style="5" customWidth="1"/>
    <col min="35" max="35" width="3.625" style="5" customWidth="1"/>
    <col min="36" max="36" width="2.625" style="5" customWidth="1"/>
    <col min="37" max="37" width="4.375" style="5" hidden="1" customWidth="1"/>
    <col min="38" max="38" width="4.875" style="5" hidden="1" customWidth="1"/>
    <col min="39" max="16384" width="2.625" style="5" customWidth="1"/>
  </cols>
  <sheetData>
    <row r="1" spans="2:35" s="1" customFormat="1" ht="23.25" customHeight="1">
      <c r="B1" s="150" t="s">
        <v>14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2:35" s="1" customFormat="1" ht="23.2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s="1" customFormat="1" ht="23.25" customHeight="1" thickBot="1">
      <c r="A3" s="2"/>
      <c r="B3" s="45" t="s">
        <v>15</v>
      </c>
      <c r="C3" s="2"/>
      <c r="D3" s="2"/>
      <c r="AC3" s="44"/>
      <c r="AD3" s="44"/>
      <c r="AE3" s="44"/>
      <c r="AF3" s="151">
        <v>41433</v>
      </c>
      <c r="AG3" s="151"/>
      <c r="AH3" s="151"/>
      <c r="AI3" s="151"/>
    </row>
    <row r="4" spans="1:35" ht="18" customHeight="1">
      <c r="A4" s="3"/>
      <c r="B4" s="4"/>
      <c r="C4" s="107" t="str">
        <f>IF(B9="","",B9)</f>
        <v>日本無線</v>
      </c>
      <c r="D4" s="131"/>
      <c r="E4" s="131"/>
      <c r="F4" s="131"/>
      <c r="G4" s="131"/>
      <c r="H4" s="132"/>
      <c r="I4" s="107" t="str">
        <f>IF(B14="","",B14)</f>
        <v>群雄会</v>
      </c>
      <c r="J4" s="131"/>
      <c r="K4" s="131"/>
      <c r="L4" s="131"/>
      <c r="M4" s="131"/>
      <c r="N4" s="132"/>
      <c r="O4" s="107" t="str">
        <f>IF(B19="","",B19)</f>
        <v>住友電工伊丹</v>
      </c>
      <c r="P4" s="131"/>
      <c r="Q4" s="131"/>
      <c r="R4" s="131"/>
      <c r="S4" s="131"/>
      <c r="T4" s="132"/>
      <c r="U4" s="107" t="str">
        <f>IF(B24="","",B24)</f>
        <v>サンデン</v>
      </c>
      <c r="V4" s="131"/>
      <c r="W4" s="131"/>
      <c r="X4" s="131"/>
      <c r="Y4" s="131"/>
      <c r="Z4" s="132"/>
      <c r="AA4" s="117" t="s">
        <v>7</v>
      </c>
      <c r="AB4" s="117" t="s">
        <v>8</v>
      </c>
      <c r="AC4" s="117" t="s">
        <v>1</v>
      </c>
      <c r="AD4" s="117" t="s">
        <v>2</v>
      </c>
      <c r="AE4" s="141" t="s">
        <v>3</v>
      </c>
      <c r="AF4" s="117" t="s">
        <v>4</v>
      </c>
      <c r="AG4" s="117" t="s">
        <v>5</v>
      </c>
      <c r="AH4" s="144" t="s">
        <v>9</v>
      </c>
      <c r="AI4" s="127" t="s">
        <v>6</v>
      </c>
    </row>
    <row r="5" spans="1:35" ht="18" customHeight="1">
      <c r="A5" s="3"/>
      <c r="B5" s="6"/>
      <c r="C5" s="133"/>
      <c r="D5" s="134"/>
      <c r="E5" s="134"/>
      <c r="F5" s="134"/>
      <c r="G5" s="134"/>
      <c r="H5" s="135"/>
      <c r="I5" s="133"/>
      <c r="J5" s="134"/>
      <c r="K5" s="134"/>
      <c r="L5" s="134"/>
      <c r="M5" s="134"/>
      <c r="N5" s="135"/>
      <c r="O5" s="133"/>
      <c r="P5" s="134"/>
      <c r="Q5" s="134"/>
      <c r="R5" s="134"/>
      <c r="S5" s="134"/>
      <c r="T5" s="135"/>
      <c r="U5" s="133"/>
      <c r="V5" s="134"/>
      <c r="W5" s="134"/>
      <c r="X5" s="134"/>
      <c r="Y5" s="134"/>
      <c r="Z5" s="135"/>
      <c r="AA5" s="118"/>
      <c r="AB5" s="118"/>
      <c r="AC5" s="118"/>
      <c r="AD5" s="118"/>
      <c r="AE5" s="142"/>
      <c r="AF5" s="118"/>
      <c r="AG5" s="118"/>
      <c r="AH5" s="142"/>
      <c r="AI5" s="128"/>
    </row>
    <row r="6" spans="1:35" ht="18" customHeight="1">
      <c r="A6" s="3"/>
      <c r="B6" s="6"/>
      <c r="C6" s="113" t="str">
        <f>+B11</f>
        <v>（東京都）</v>
      </c>
      <c r="D6" s="145"/>
      <c r="E6" s="145"/>
      <c r="F6" s="145"/>
      <c r="G6" s="145"/>
      <c r="H6" s="146"/>
      <c r="I6" s="113" t="str">
        <f>+B16</f>
        <v>（静岡県）</v>
      </c>
      <c r="J6" s="145"/>
      <c r="K6" s="145"/>
      <c r="L6" s="145"/>
      <c r="M6" s="145"/>
      <c r="N6" s="146"/>
      <c r="O6" s="113" t="str">
        <f>+B21</f>
        <v>（兵庫県）</v>
      </c>
      <c r="P6" s="145"/>
      <c r="Q6" s="145"/>
      <c r="R6" s="145"/>
      <c r="S6" s="145"/>
      <c r="T6" s="146"/>
      <c r="U6" s="113" t="str">
        <f>+B26</f>
        <v>（群馬県）</v>
      </c>
      <c r="V6" s="145"/>
      <c r="W6" s="145"/>
      <c r="X6" s="145"/>
      <c r="Y6" s="145"/>
      <c r="Z6" s="146"/>
      <c r="AA6" s="118"/>
      <c r="AB6" s="118"/>
      <c r="AC6" s="118"/>
      <c r="AD6" s="118"/>
      <c r="AE6" s="142"/>
      <c r="AF6" s="118"/>
      <c r="AG6" s="118"/>
      <c r="AH6" s="142"/>
      <c r="AI6" s="128"/>
    </row>
    <row r="7" spans="2:35" ht="18" customHeight="1">
      <c r="B7" s="7"/>
      <c r="C7" s="147"/>
      <c r="D7" s="148"/>
      <c r="E7" s="148"/>
      <c r="F7" s="148"/>
      <c r="G7" s="148"/>
      <c r="H7" s="149"/>
      <c r="I7" s="147"/>
      <c r="J7" s="148"/>
      <c r="K7" s="148"/>
      <c r="L7" s="148"/>
      <c r="M7" s="148"/>
      <c r="N7" s="149"/>
      <c r="O7" s="147"/>
      <c r="P7" s="148"/>
      <c r="Q7" s="148"/>
      <c r="R7" s="148"/>
      <c r="S7" s="148"/>
      <c r="T7" s="149"/>
      <c r="U7" s="147"/>
      <c r="V7" s="148"/>
      <c r="W7" s="148"/>
      <c r="X7" s="148"/>
      <c r="Y7" s="148"/>
      <c r="Z7" s="149"/>
      <c r="AA7" s="119"/>
      <c r="AB7" s="119"/>
      <c r="AC7" s="119"/>
      <c r="AD7" s="119"/>
      <c r="AE7" s="143"/>
      <c r="AF7" s="119"/>
      <c r="AG7" s="119"/>
      <c r="AH7" s="143"/>
      <c r="AI7" s="129"/>
    </row>
    <row r="8" spans="2:35" ht="18" customHeight="1">
      <c r="B8" s="8"/>
      <c r="C8" s="12"/>
      <c r="D8" s="12"/>
      <c r="E8" s="12"/>
      <c r="F8" s="12"/>
      <c r="G8" s="12"/>
      <c r="H8" s="12"/>
      <c r="I8" s="13">
        <f>IF(J10="","",IF(J10=2,"○",IF(J10=1,"●",IF(J10=0,"●",""))))</f>
      </c>
      <c r="J8" s="12"/>
      <c r="K8" s="12"/>
      <c r="L8" s="12"/>
      <c r="M8" s="12"/>
      <c r="N8" s="12"/>
      <c r="O8" s="13">
        <f>IF(P10="","",IF(P10=2,"○",IF(P10=1,"●",IF(P10=0,"●",""))))</f>
      </c>
      <c r="P8" s="12"/>
      <c r="Q8" s="12"/>
      <c r="R8" s="12"/>
      <c r="S8" s="12"/>
      <c r="T8" s="12"/>
      <c r="U8" s="13">
        <f>IF(V10="","",IF(V10=2,"○",IF(V10=1,"●",IF(V10=0,"●",""))))</f>
      </c>
      <c r="V8" s="12"/>
      <c r="W8" s="12"/>
      <c r="X8" s="12"/>
      <c r="Y8" s="12"/>
      <c r="Z8" s="12"/>
      <c r="AA8" s="14"/>
      <c r="AB8" s="15"/>
      <c r="AC8" s="15"/>
      <c r="AD8" s="15"/>
      <c r="AE8" s="15"/>
      <c r="AF8" s="15"/>
      <c r="AG8" s="15"/>
      <c r="AH8" s="15"/>
      <c r="AI8" s="16"/>
    </row>
    <row r="9" spans="2:35" ht="18" customHeight="1">
      <c r="B9" s="100" t="s">
        <v>11</v>
      </c>
      <c r="C9" s="12"/>
      <c r="D9" s="12"/>
      <c r="E9" s="12"/>
      <c r="F9" s="12"/>
      <c r="G9" s="12"/>
      <c r="H9" s="12"/>
      <c r="I9" s="17"/>
      <c r="J9" s="12"/>
      <c r="K9" s="18"/>
      <c r="L9" s="19" t="s">
        <v>0</v>
      </c>
      <c r="M9" s="18"/>
      <c r="N9" s="12"/>
      <c r="O9" s="17"/>
      <c r="P9" s="12"/>
      <c r="Q9" s="18"/>
      <c r="R9" s="19" t="s">
        <v>0</v>
      </c>
      <c r="S9" s="18"/>
      <c r="T9" s="12"/>
      <c r="U9" s="17"/>
      <c r="V9" s="12"/>
      <c r="W9" s="18"/>
      <c r="X9" s="19" t="s">
        <v>0</v>
      </c>
      <c r="Y9" s="18"/>
      <c r="Z9" s="12"/>
      <c r="AA9" s="14"/>
      <c r="AB9" s="15"/>
      <c r="AC9" s="15"/>
      <c r="AD9" s="15"/>
      <c r="AE9" s="15"/>
      <c r="AF9" s="15"/>
      <c r="AG9" s="15"/>
      <c r="AH9" s="15"/>
      <c r="AI9" s="16"/>
    </row>
    <row r="10" spans="2:38" ht="18" customHeight="1">
      <c r="B10" s="100"/>
      <c r="C10" s="12"/>
      <c r="D10" s="12"/>
      <c r="E10" s="12"/>
      <c r="F10" s="12"/>
      <c r="G10" s="12"/>
      <c r="H10" s="12"/>
      <c r="I10" s="17"/>
      <c r="J10" s="20">
        <f>IF(K9="","",IF(K9&gt;M9,1,0)+IF(K10&gt;M10,1,0)+IF(K11&gt;M11,1,0))</f>
      </c>
      <c r="K10" s="18"/>
      <c r="L10" s="19" t="s">
        <v>0</v>
      </c>
      <c r="M10" s="18"/>
      <c r="N10" s="20">
        <f>IF(M9="","",IF(M9&gt;K9,1,0)+IF(M10&gt;K10,1,0)+IF(M11&gt;K11,1,0))</f>
      </c>
      <c r="O10" s="17"/>
      <c r="P10" s="20">
        <f>IF(Q9="","",IF(Q9&gt;S9,1,0)+IF(Q10&gt;S10,1,0)+IF(Q11&gt;S11,1,0))</f>
      </c>
      <c r="Q10" s="18"/>
      <c r="R10" s="19" t="s">
        <v>0</v>
      </c>
      <c r="S10" s="18"/>
      <c r="T10" s="20">
        <f>IF(S9="","",IF(S9&gt;Q9,1,0)+IF(S10&gt;Q10,1,0)+IF(S11&gt;Q11,1,0))</f>
      </c>
      <c r="U10" s="17"/>
      <c r="V10" s="20">
        <f>IF(W9="","",IF(W9&gt;Y9,1,0)+IF(W10&gt;Y10,1,0)+IF(W11&gt;Y11,1,0))</f>
      </c>
      <c r="W10" s="18"/>
      <c r="X10" s="19" t="s">
        <v>0</v>
      </c>
      <c r="Y10" s="18"/>
      <c r="Z10" s="20">
        <f>IF(Y9="","",IF(Y9&gt;W9,1,0)+IF(Y10&gt;W10,1,0)+IF(Y11&gt;W11,1,0))</f>
      </c>
      <c r="AA10" s="21">
        <f>IF(J10="","",EXACT(I8,"○")+EXACT(O8,"○")+EXACT(U8,"○"))</f>
      </c>
      <c r="AB10" s="21">
        <f>IF(N10="","",EXACT(I8,"●")+EXACT(O8,"●")+EXACT(U8,"●"))</f>
      </c>
      <c r="AC10" s="22">
        <f>IF(J10="","",J10+P10+V10)</f>
      </c>
      <c r="AD10" s="22">
        <f>IF(N10="","",N10+T10+Z10)</f>
      </c>
      <c r="AE10" s="23">
        <f>IF(ISERR(AC10/AD10),"",AC10/AD10)</f>
      </c>
      <c r="AF10" s="24">
        <f>IF(K9="","",SUM(K9:K11)+SUM(Q9:Q11)+SUM(W9:W11))</f>
      </c>
      <c r="AG10" s="24">
        <f>IF(M9="","",SUM(M9:M11)+SUM(S9:S11)+SUM(Y9:Y11))</f>
      </c>
      <c r="AH10" s="23" t="str">
        <f>IF(ISERR(AF10/AG10),"　",AF10/AG10)</f>
        <v>　</v>
      </c>
      <c r="AI10" s="25">
        <f>'Ａグループ試合結果'!AH11</f>
        <v>1</v>
      </c>
      <c r="AJ10" s="5" t="str">
        <f>B9</f>
        <v>日本無線</v>
      </c>
      <c r="AK10" s="5" t="e">
        <f>IF(OR(OR(AA10=AA15,AA10=AA20),AA10=AA25),CHOOSE(RANK(AA10,AA10:AA25)+1,0,400,300,200,100)+AA10+AE10,CHOOSE(RANK(AA10,AA10:AA25)+1,0,400,300,200,100))</f>
        <v>#VALUE!</v>
      </c>
      <c r="AL10" s="5" t="e">
        <f>IF(OR(OR(AK10=AK15,AK10=AK20),AK10=AK25),CHOOSE(RANK(AK10,AK10:AK25)+1,0,400,300,200,100)+AH10,CHOOSE(RANK(AK10,AK10:AK25)+1,0,400,300,200,100))</f>
        <v>#VALUE!</v>
      </c>
    </row>
    <row r="11" spans="2:35" ht="18" customHeight="1">
      <c r="B11" s="9" t="s">
        <v>16</v>
      </c>
      <c r="C11" s="12"/>
      <c r="D11" s="12"/>
      <c r="E11" s="12"/>
      <c r="F11" s="12"/>
      <c r="G11" s="12"/>
      <c r="H11" s="12"/>
      <c r="I11" s="17"/>
      <c r="J11" s="19"/>
      <c r="K11" s="18"/>
      <c r="L11" s="19" t="s">
        <v>0</v>
      </c>
      <c r="M11" s="18"/>
      <c r="N11" s="12"/>
      <c r="O11" s="17"/>
      <c r="P11" s="12"/>
      <c r="Q11" s="18"/>
      <c r="R11" s="19" t="s">
        <v>0</v>
      </c>
      <c r="S11" s="18"/>
      <c r="T11" s="19"/>
      <c r="U11" s="17"/>
      <c r="V11" s="12"/>
      <c r="W11" s="18"/>
      <c r="X11" s="19" t="s">
        <v>0</v>
      </c>
      <c r="Y11" s="18"/>
      <c r="Z11" s="12"/>
      <c r="AA11" s="14"/>
      <c r="AB11" s="15"/>
      <c r="AC11" s="15"/>
      <c r="AD11" s="15"/>
      <c r="AE11" s="26"/>
      <c r="AF11" s="27"/>
      <c r="AG11" s="27"/>
      <c r="AH11" s="15"/>
      <c r="AI11" s="16"/>
    </row>
    <row r="12" spans="2:35" ht="18" customHeight="1">
      <c r="B12" s="10"/>
      <c r="C12" s="28"/>
      <c r="D12" s="28"/>
      <c r="E12" s="28"/>
      <c r="F12" s="28"/>
      <c r="G12" s="28"/>
      <c r="H12" s="28"/>
      <c r="I12" s="29"/>
      <c r="J12" s="30"/>
      <c r="K12" s="28"/>
      <c r="L12" s="28"/>
      <c r="M12" s="28"/>
      <c r="N12" s="28"/>
      <c r="O12" s="29"/>
      <c r="P12" s="28"/>
      <c r="Q12" s="28"/>
      <c r="R12" s="30"/>
      <c r="S12" s="28"/>
      <c r="T12" s="30"/>
      <c r="U12" s="29"/>
      <c r="V12" s="28"/>
      <c r="W12" s="28"/>
      <c r="X12" s="28"/>
      <c r="Y12" s="28"/>
      <c r="Z12" s="28"/>
      <c r="AA12" s="31"/>
      <c r="AB12" s="32"/>
      <c r="AC12" s="32"/>
      <c r="AD12" s="32"/>
      <c r="AE12" s="33"/>
      <c r="AF12" s="34"/>
      <c r="AG12" s="34"/>
      <c r="AH12" s="32"/>
      <c r="AI12" s="35"/>
    </row>
    <row r="13" spans="2:35" ht="18" customHeight="1">
      <c r="B13" s="9"/>
      <c r="C13" s="13">
        <f>IF(D15="","",IF(D15=2,"○",IF(D15=1,"●",IF(D15=0,"●",""))))</f>
      </c>
      <c r="D13" s="12"/>
      <c r="E13" s="12"/>
      <c r="F13" s="12"/>
      <c r="G13" s="12"/>
      <c r="H13" s="12"/>
      <c r="I13" s="17"/>
      <c r="J13" s="19"/>
      <c r="K13" s="12"/>
      <c r="L13" s="12"/>
      <c r="M13" s="12"/>
      <c r="N13" s="12"/>
      <c r="O13" s="13">
        <f>IF(P15="","",IF(P15=2,"○",IF(P15=1,"●",IF(P15=0,"●",""))))</f>
      </c>
      <c r="P13" s="12"/>
      <c r="Q13" s="12"/>
      <c r="R13" s="19"/>
      <c r="S13" s="12"/>
      <c r="T13" s="19"/>
      <c r="U13" s="13">
        <f>IF(V15="","",IF(V15=2,"○",IF(V15=1,"●",IF(V15=0,"●",""))))</f>
      </c>
      <c r="V13" s="12"/>
      <c r="W13" s="12"/>
      <c r="X13" s="12"/>
      <c r="Y13" s="12"/>
      <c r="Z13" s="12"/>
      <c r="AA13" s="14"/>
      <c r="AB13" s="15"/>
      <c r="AC13" s="15"/>
      <c r="AD13" s="15"/>
      <c r="AE13" s="26"/>
      <c r="AF13" s="27"/>
      <c r="AG13" s="27"/>
      <c r="AH13" s="15"/>
      <c r="AI13" s="16"/>
    </row>
    <row r="14" spans="2:35" ht="18" customHeight="1">
      <c r="B14" s="100" t="s">
        <v>12</v>
      </c>
      <c r="C14" s="12"/>
      <c r="D14" s="12"/>
      <c r="E14" s="36">
        <f>IF(M9="","",M9)</f>
      </c>
      <c r="F14" s="19" t="s">
        <v>0</v>
      </c>
      <c r="G14" s="36">
        <f>IF(K9="","",K9)</f>
      </c>
      <c r="H14" s="19"/>
      <c r="I14" s="17"/>
      <c r="J14" s="19"/>
      <c r="K14" s="12"/>
      <c r="L14" s="12"/>
      <c r="M14" s="12"/>
      <c r="N14" s="12"/>
      <c r="O14" s="17"/>
      <c r="P14" s="12"/>
      <c r="Q14" s="18"/>
      <c r="R14" s="19" t="s">
        <v>0</v>
      </c>
      <c r="S14" s="18"/>
      <c r="T14" s="19"/>
      <c r="U14" s="17"/>
      <c r="V14" s="12"/>
      <c r="W14" s="18"/>
      <c r="X14" s="19" t="s">
        <v>0</v>
      </c>
      <c r="Y14" s="18"/>
      <c r="Z14" s="12"/>
      <c r="AA14" s="14"/>
      <c r="AB14" s="15"/>
      <c r="AC14" s="15"/>
      <c r="AD14" s="15"/>
      <c r="AE14" s="26"/>
      <c r="AF14" s="27"/>
      <c r="AG14" s="27"/>
      <c r="AH14" s="15"/>
      <c r="AI14" s="16"/>
    </row>
    <row r="15" spans="2:38" ht="18" customHeight="1">
      <c r="B15" s="100"/>
      <c r="C15" s="12"/>
      <c r="D15" s="19">
        <f>N10</f>
      </c>
      <c r="E15" s="36">
        <f>IF(M10="","",M10)</f>
      </c>
      <c r="F15" s="19" t="s">
        <v>0</v>
      </c>
      <c r="G15" s="36">
        <f>IF(K10="","",K10)</f>
      </c>
      <c r="H15" s="19">
        <f>J10</f>
      </c>
      <c r="I15" s="17"/>
      <c r="J15" s="19"/>
      <c r="K15" s="12"/>
      <c r="L15" s="12"/>
      <c r="M15" s="12"/>
      <c r="N15" s="12"/>
      <c r="O15" s="17"/>
      <c r="P15" s="20">
        <f>IF(Q14="","",IF(Q14&gt;S14,1,0)+IF(Q15&gt;S15,1,0)+IF(Q16&gt;S16,1,0))</f>
      </c>
      <c r="Q15" s="18"/>
      <c r="R15" s="19" t="s">
        <v>0</v>
      </c>
      <c r="S15" s="18"/>
      <c r="T15" s="20">
        <f>IF(S14="","",IF(S14&gt;Q14,1,0)+IF(S15&gt;Q15,1,0)+IF(S16&gt;Q16,1,0))</f>
      </c>
      <c r="U15" s="17"/>
      <c r="V15" s="20">
        <f>IF(W14="","",IF(W14&gt;Y14,1,0)+IF(W15&gt;Y15,1,0)+IF(W16&gt;Y16,1,0))</f>
      </c>
      <c r="W15" s="18"/>
      <c r="X15" s="19" t="s">
        <v>0</v>
      </c>
      <c r="Y15" s="18"/>
      <c r="Z15" s="20">
        <f>IF(Y14="","",IF(Y14&gt;W14,1,0)+IF(Y15&gt;W15,1,0)+IF(Y16&gt;W16,1,0))</f>
      </c>
      <c r="AA15" s="21">
        <f>IF(D15="","",EXACT(C13,"○")+EXACT(O13,"○")+EXACT(U13,"○"))</f>
      </c>
      <c r="AB15" s="21">
        <f>IF(H15="","",EXACT(C13,"●")+EXACT(O13,"●")+EXACT(U13,"●"))</f>
      </c>
      <c r="AC15" s="22">
        <f>IF(D15="","",D15+P15+V15)</f>
      </c>
      <c r="AD15" s="22">
        <f>IF(H15="","",H15+T15+Z15)</f>
      </c>
      <c r="AE15" s="23">
        <f>IF(ISERR(AC15/AD15),"",AC15/AD15)</f>
      </c>
      <c r="AF15" s="24">
        <f>IF(E14="","",SUM(E14:E16)+SUM(Q14:Q16)+SUM(W14:W16))</f>
      </c>
      <c r="AG15" s="24">
        <f>IF(G14="","",SUM(G14:G16)+SUM(S14:S16)+SUM(Y14:Y16))</f>
      </c>
      <c r="AH15" s="23" t="str">
        <f>IF(ISERR(AF15/AG15),"　",AF15/AG15)</f>
        <v>　</v>
      </c>
      <c r="AI15" s="25">
        <f>'Ａグループ試合結果'!AH16</f>
        <v>2</v>
      </c>
      <c r="AJ15" s="5" t="str">
        <f>B14</f>
        <v>群雄会</v>
      </c>
      <c r="AK15" s="5" t="e">
        <f>IF(OR(OR(AA15=AA20,AA15=AA25),AA15=AA10),CHOOSE(RANK(AA15,AA10:AA25)+1,0,400,300,200,100)+AA15+AE15,CHOOSE(RANK(AA15,AA10:AA25)+1,0,400,300,200,100))</f>
        <v>#VALUE!</v>
      </c>
      <c r="AL15" s="5" t="e">
        <f>IF(OR(OR(AK15=AK20,AK15=AK25),AK15=AK10),CHOOSE(RANK(AK15,AK10:AK25)+1,0,400,300,200,100)+AH15,CHOOSE(RANK(AK15,AK10:AK25)+1,0,400,300,200,100))</f>
        <v>#VALUE!</v>
      </c>
    </row>
    <row r="16" spans="2:35" ht="18" customHeight="1">
      <c r="B16" s="9" t="s">
        <v>17</v>
      </c>
      <c r="C16" s="12"/>
      <c r="D16" s="19"/>
      <c r="E16" s="36">
        <f>IF(M11="","",M11)</f>
      </c>
      <c r="F16" s="19" t="s">
        <v>0</v>
      </c>
      <c r="G16" s="36">
        <f>IF(K11="","",K11)</f>
      </c>
      <c r="H16" s="19"/>
      <c r="I16" s="17"/>
      <c r="J16" s="19"/>
      <c r="K16" s="12"/>
      <c r="L16" s="12"/>
      <c r="M16" s="12"/>
      <c r="N16" s="12"/>
      <c r="O16" s="17"/>
      <c r="P16" s="12"/>
      <c r="Q16" s="18"/>
      <c r="R16" s="19" t="s">
        <v>0</v>
      </c>
      <c r="S16" s="18"/>
      <c r="T16" s="19"/>
      <c r="U16" s="17"/>
      <c r="V16" s="12"/>
      <c r="W16" s="18"/>
      <c r="X16" s="19" t="s">
        <v>0</v>
      </c>
      <c r="Y16" s="18"/>
      <c r="Z16" s="12"/>
      <c r="AA16" s="14"/>
      <c r="AB16" s="15"/>
      <c r="AC16" s="15"/>
      <c r="AD16" s="15"/>
      <c r="AE16" s="15"/>
      <c r="AF16" s="27"/>
      <c r="AG16" s="27"/>
      <c r="AH16" s="15"/>
      <c r="AI16" s="16"/>
    </row>
    <row r="17" spans="2:35" ht="18" customHeight="1">
      <c r="B17" s="10"/>
      <c r="C17" s="28"/>
      <c r="D17" s="30"/>
      <c r="E17" s="28"/>
      <c r="F17" s="28"/>
      <c r="G17" s="28"/>
      <c r="H17" s="30"/>
      <c r="I17" s="29"/>
      <c r="J17" s="30"/>
      <c r="K17" s="28"/>
      <c r="L17" s="28"/>
      <c r="M17" s="28"/>
      <c r="N17" s="28"/>
      <c r="O17" s="29"/>
      <c r="P17" s="28"/>
      <c r="Q17" s="28"/>
      <c r="R17" s="28"/>
      <c r="S17" s="28"/>
      <c r="T17" s="28"/>
      <c r="U17" s="29"/>
      <c r="V17" s="28"/>
      <c r="W17" s="28"/>
      <c r="X17" s="28"/>
      <c r="Y17" s="28"/>
      <c r="Z17" s="28"/>
      <c r="AA17" s="31"/>
      <c r="AB17" s="32"/>
      <c r="AC17" s="32"/>
      <c r="AD17" s="32"/>
      <c r="AE17" s="32"/>
      <c r="AF17" s="34"/>
      <c r="AG17" s="34"/>
      <c r="AH17" s="32"/>
      <c r="AI17" s="35"/>
    </row>
    <row r="18" spans="2:35" ht="18" customHeight="1">
      <c r="B18" s="9"/>
      <c r="C18" s="13">
        <f>IF(D20="","",IF(D20=2,"○",IF(D20=1,"●",IF(D20=0,"●",""))))</f>
      </c>
      <c r="D18" s="19"/>
      <c r="E18" s="12"/>
      <c r="F18" s="12"/>
      <c r="G18" s="12"/>
      <c r="H18" s="19"/>
      <c r="I18" s="13">
        <f>IF(J20="","",IF(J20=2,"○",IF(J20=1,"●",IF(J20=0,"●",""))))</f>
      </c>
      <c r="J18" s="19"/>
      <c r="K18" s="12"/>
      <c r="L18" s="12"/>
      <c r="M18" s="12"/>
      <c r="N18" s="12"/>
      <c r="O18" s="17"/>
      <c r="P18" s="12"/>
      <c r="Q18" s="12"/>
      <c r="R18" s="12"/>
      <c r="S18" s="12"/>
      <c r="T18" s="12"/>
      <c r="U18" s="13">
        <f>IF(V20="","",IF(V20=2,"○",IF(V20=1,"●",IF(V20=0,"●",""))))</f>
      </c>
      <c r="V18" s="12"/>
      <c r="W18" s="12"/>
      <c r="X18" s="12"/>
      <c r="Y18" s="12"/>
      <c r="Z18" s="12"/>
      <c r="AA18" s="14"/>
      <c r="AB18" s="15"/>
      <c r="AC18" s="15"/>
      <c r="AD18" s="15"/>
      <c r="AE18" s="15"/>
      <c r="AF18" s="27"/>
      <c r="AG18" s="27"/>
      <c r="AH18" s="15"/>
      <c r="AI18" s="16"/>
    </row>
    <row r="19" spans="2:35" ht="18" customHeight="1">
      <c r="B19" s="100" t="s">
        <v>13</v>
      </c>
      <c r="C19" s="12"/>
      <c r="D19" s="19"/>
      <c r="E19" s="36">
        <f>IF(S9="","",S9)</f>
      </c>
      <c r="F19" s="19" t="s">
        <v>0</v>
      </c>
      <c r="G19" s="36">
        <f>IF(Q9="","",Q9)</f>
      </c>
      <c r="H19" s="19"/>
      <c r="I19" s="17"/>
      <c r="J19" s="19"/>
      <c r="K19" s="36">
        <f>IF(S14="","",S14)</f>
      </c>
      <c r="L19" s="19" t="s">
        <v>0</v>
      </c>
      <c r="M19" s="36">
        <f>IF(Q14="","",Q14)</f>
      </c>
      <c r="N19" s="12"/>
      <c r="O19" s="17"/>
      <c r="P19" s="12"/>
      <c r="Q19" s="12"/>
      <c r="R19" s="12"/>
      <c r="S19" s="12"/>
      <c r="T19" s="12"/>
      <c r="U19" s="17"/>
      <c r="V19" s="12"/>
      <c r="W19" s="18"/>
      <c r="X19" s="19" t="s">
        <v>0</v>
      </c>
      <c r="Y19" s="18"/>
      <c r="Z19" s="12"/>
      <c r="AA19" s="14"/>
      <c r="AB19" s="15"/>
      <c r="AC19" s="15"/>
      <c r="AD19" s="15"/>
      <c r="AE19" s="15"/>
      <c r="AF19" s="27"/>
      <c r="AG19" s="27"/>
      <c r="AH19" s="15"/>
      <c r="AI19" s="16"/>
    </row>
    <row r="20" spans="2:38" ht="18" customHeight="1">
      <c r="B20" s="100"/>
      <c r="C20" s="12"/>
      <c r="D20" s="19">
        <f>T10</f>
      </c>
      <c r="E20" s="36">
        <f>IF(S10="","",S10)</f>
      </c>
      <c r="F20" s="19" t="s">
        <v>0</v>
      </c>
      <c r="G20" s="36">
        <f>IF(Q10="","",Q10)</f>
      </c>
      <c r="H20" s="19">
        <f>P10</f>
      </c>
      <c r="I20" s="17"/>
      <c r="J20" s="19">
        <f>T15</f>
      </c>
      <c r="K20" s="36">
        <f>IF(S15="","",S15)</f>
      </c>
      <c r="L20" s="19" t="s">
        <v>0</v>
      </c>
      <c r="M20" s="36">
        <f>IF(Q15="","",Q15)</f>
      </c>
      <c r="N20" s="19">
        <f>P15</f>
      </c>
      <c r="O20" s="17"/>
      <c r="P20" s="12"/>
      <c r="Q20" s="12"/>
      <c r="R20" s="12"/>
      <c r="S20" s="12"/>
      <c r="T20" s="12"/>
      <c r="U20" s="17"/>
      <c r="V20" s="20">
        <f>IF(W19="","",IF(W19&gt;Y19,1,0)+IF(W20&gt;Y20,1,0)+IF(W21&gt;Y21,1,0))</f>
      </c>
      <c r="W20" s="37"/>
      <c r="X20" s="19" t="s">
        <v>0</v>
      </c>
      <c r="Y20" s="18"/>
      <c r="Z20" s="20">
        <f>IF(Y19="","",IF(Y19&gt;W19,1,0)+IF(Y20&gt;W20,1,0)+IF(Y21&gt;W21,1,0))</f>
      </c>
      <c r="AA20" s="21">
        <f>IF(D20="","",EXACT(C18,"○")+EXACT(I18,"○")+EXACT(U18,"○"))</f>
      </c>
      <c r="AB20" s="21">
        <f>IF(H20="","",EXACT(C18,"●")+EXACT(I18,"●")+EXACT(U18,"●"))</f>
      </c>
      <c r="AC20" s="22">
        <f>IF(D20="","",+D20+J20+V20)</f>
      </c>
      <c r="AD20" s="22">
        <f>IF(D20="","",H20+N20+Z20)</f>
      </c>
      <c r="AE20" s="23">
        <f>IF(ISERR(AC20/AD20),"",AC20/AD20)</f>
      </c>
      <c r="AF20" s="24">
        <f>IF(E19="","",SUM(E19:E21)+SUM(K19:K21)+SUM(W19:W21))</f>
      </c>
      <c r="AG20" s="24">
        <f>IF(G19="","",SUM(G19:G21)+SUM(M19:M21)+SUM(Y19:Y21))</f>
      </c>
      <c r="AH20" s="23" t="str">
        <f>IF(ISERR(AF20/AG20),"　",AF20/AG20)</f>
        <v>　</v>
      </c>
      <c r="AI20" s="25">
        <f>'Ａグループ試合結果'!AH21</f>
        <v>3</v>
      </c>
      <c r="AJ20" s="5" t="str">
        <f>B19</f>
        <v>住友電工伊丹</v>
      </c>
      <c r="AK20" s="5" t="e">
        <f>IF(OR(OR(AA20=AA25,AA20=AA10),AA20=AA15),CHOOSE(RANK(AA20,AA10:AA25)+1,0,400,300,200,100)+AA20+AE20,CHOOSE(RANK(AA20,AA10:AA25)+1,0,400,300,200,100))</f>
        <v>#VALUE!</v>
      </c>
      <c r="AL20" s="5" t="e">
        <f>IF(OR(OR(AK20=AK25,AK20=AK10),AK20=AK15),CHOOSE(RANK(AK20,AK10:AK25)+1,0,400,300,200,100)+AH20,CHOOSE(RANK(AK20,AK10:AK25)+1,0,400,300,200,100))</f>
        <v>#VALUE!</v>
      </c>
    </row>
    <row r="21" spans="2:35" ht="18" customHeight="1">
      <c r="B21" s="9" t="s">
        <v>18</v>
      </c>
      <c r="C21" s="12"/>
      <c r="D21" s="19"/>
      <c r="E21" s="36">
        <f>IF(S11="","",S11)</f>
      </c>
      <c r="F21" s="19" t="s">
        <v>0</v>
      </c>
      <c r="G21" s="36">
        <f>IF(Q11="","",Q11)</f>
      </c>
      <c r="H21" s="19"/>
      <c r="I21" s="17"/>
      <c r="J21" s="19"/>
      <c r="K21" s="36">
        <f>IF(S16="","",S16)</f>
      </c>
      <c r="L21" s="19" t="s">
        <v>0</v>
      </c>
      <c r="M21" s="36">
        <f>IF(Q16="","",Q16)</f>
      </c>
      <c r="N21" s="12"/>
      <c r="O21" s="17"/>
      <c r="P21" s="12"/>
      <c r="Q21" s="12"/>
      <c r="R21" s="12"/>
      <c r="S21" s="12"/>
      <c r="T21" s="12"/>
      <c r="U21" s="17"/>
      <c r="V21" s="12"/>
      <c r="W21" s="18"/>
      <c r="X21" s="19" t="s">
        <v>0</v>
      </c>
      <c r="Y21" s="18"/>
      <c r="Z21" s="12"/>
      <c r="AA21" s="14"/>
      <c r="AB21" s="15"/>
      <c r="AC21" s="15"/>
      <c r="AD21" s="15"/>
      <c r="AE21" s="15"/>
      <c r="AF21" s="27"/>
      <c r="AG21" s="27"/>
      <c r="AH21" s="15"/>
      <c r="AI21" s="16"/>
    </row>
    <row r="22" spans="2:35" ht="18" customHeight="1">
      <c r="B22" s="10"/>
      <c r="C22" s="28"/>
      <c r="D22" s="30"/>
      <c r="E22" s="28"/>
      <c r="F22" s="28"/>
      <c r="G22" s="28"/>
      <c r="H22" s="30"/>
      <c r="I22" s="29"/>
      <c r="J22" s="30"/>
      <c r="K22" s="28"/>
      <c r="L22" s="28"/>
      <c r="M22" s="28"/>
      <c r="N22" s="28"/>
      <c r="O22" s="29"/>
      <c r="P22" s="28"/>
      <c r="Q22" s="28"/>
      <c r="R22" s="28"/>
      <c r="S22" s="28"/>
      <c r="T22" s="28"/>
      <c r="U22" s="29"/>
      <c r="V22" s="28"/>
      <c r="W22" s="28"/>
      <c r="X22" s="28"/>
      <c r="Y22" s="28"/>
      <c r="Z22" s="28"/>
      <c r="AA22" s="31"/>
      <c r="AB22" s="32"/>
      <c r="AC22" s="32"/>
      <c r="AD22" s="32"/>
      <c r="AE22" s="32"/>
      <c r="AF22" s="34"/>
      <c r="AG22" s="34"/>
      <c r="AH22" s="32"/>
      <c r="AI22" s="35"/>
    </row>
    <row r="23" spans="2:35" ht="18" customHeight="1">
      <c r="B23" s="9"/>
      <c r="C23" s="13">
        <f>IF(D25="","",IF(D25=2,"○",IF(D25=1,"●",IF(D25=0,"●",""))))</f>
      </c>
      <c r="D23" s="19"/>
      <c r="E23" s="12"/>
      <c r="F23" s="12"/>
      <c r="G23" s="12"/>
      <c r="H23" s="19"/>
      <c r="I23" s="13">
        <f>IF(J25="","",IF(J25=2,"○",IF(J25=1,"●",IF(J25=0,"●",""))))</f>
      </c>
      <c r="J23" s="19"/>
      <c r="K23" s="12"/>
      <c r="L23" s="12"/>
      <c r="M23" s="12"/>
      <c r="N23" s="12"/>
      <c r="O23" s="13">
        <f>IF(P25="","",IF(P25=2,"○",IF(P25=1,"●",IF(P25=0,"●",""))))</f>
      </c>
      <c r="P23" s="12"/>
      <c r="Q23" s="12"/>
      <c r="R23" s="12"/>
      <c r="S23" s="12"/>
      <c r="T23" s="12"/>
      <c r="U23" s="17"/>
      <c r="V23" s="12"/>
      <c r="W23" s="12"/>
      <c r="X23" s="12"/>
      <c r="Y23" s="12"/>
      <c r="Z23" s="12"/>
      <c r="AA23" s="14"/>
      <c r="AB23" s="15"/>
      <c r="AC23" s="15"/>
      <c r="AD23" s="15"/>
      <c r="AE23" s="15"/>
      <c r="AF23" s="27"/>
      <c r="AG23" s="27"/>
      <c r="AH23" s="15"/>
      <c r="AI23" s="16"/>
    </row>
    <row r="24" spans="2:35" ht="18" customHeight="1">
      <c r="B24" s="100" t="s">
        <v>10</v>
      </c>
      <c r="C24" s="12"/>
      <c r="D24" s="19"/>
      <c r="E24" s="36">
        <f>IF(Y9="","",Y9)</f>
      </c>
      <c r="F24" s="19" t="s">
        <v>0</v>
      </c>
      <c r="G24" s="36">
        <f>IF(W9="","",W9)</f>
      </c>
      <c r="H24" s="19"/>
      <c r="I24" s="17"/>
      <c r="J24" s="19"/>
      <c r="K24" s="36">
        <f>IF(Y14="","",Y14)</f>
      </c>
      <c r="L24" s="19" t="s">
        <v>0</v>
      </c>
      <c r="M24" s="36">
        <f>IF(W14="","",W14)</f>
      </c>
      <c r="N24" s="12"/>
      <c r="O24" s="17"/>
      <c r="P24" s="12"/>
      <c r="Q24" s="36">
        <f>IF(Y19="","",Y19)</f>
      </c>
      <c r="R24" s="19" t="s">
        <v>0</v>
      </c>
      <c r="S24" s="36">
        <f>IF(W19="","",W19)</f>
      </c>
      <c r="T24" s="12"/>
      <c r="U24" s="17"/>
      <c r="V24" s="12"/>
      <c r="W24" s="12"/>
      <c r="X24" s="12"/>
      <c r="Y24" s="12"/>
      <c r="Z24" s="12"/>
      <c r="AA24" s="14"/>
      <c r="AB24" s="15"/>
      <c r="AC24" s="15"/>
      <c r="AD24" s="15"/>
      <c r="AE24" s="15"/>
      <c r="AF24" s="27"/>
      <c r="AG24" s="27"/>
      <c r="AH24" s="15"/>
      <c r="AI24" s="16"/>
    </row>
    <row r="25" spans="2:38" ht="18" customHeight="1">
      <c r="B25" s="100"/>
      <c r="C25" s="12"/>
      <c r="D25" s="19">
        <f>Z10</f>
      </c>
      <c r="E25" s="36">
        <f>IF(Y10="","",Y10)</f>
      </c>
      <c r="F25" s="19" t="s">
        <v>0</v>
      </c>
      <c r="G25" s="36">
        <f>IF(W10="","",W10)</f>
      </c>
      <c r="H25" s="19">
        <f>V10</f>
      </c>
      <c r="I25" s="17"/>
      <c r="J25" s="19">
        <f>Z15</f>
      </c>
      <c r="K25" s="36">
        <f>IF(Y15="","",Y15)</f>
      </c>
      <c r="L25" s="19" t="s">
        <v>0</v>
      </c>
      <c r="M25" s="36">
        <f>IF(W15="","",W15)</f>
      </c>
      <c r="N25" s="19">
        <f>V15</f>
      </c>
      <c r="O25" s="17"/>
      <c r="P25" s="19">
        <f>Z20</f>
      </c>
      <c r="Q25" s="36">
        <f>IF(Y20="","",Y20)</f>
      </c>
      <c r="R25" s="19" t="s">
        <v>0</v>
      </c>
      <c r="S25" s="36">
        <f>IF(W20="","",W20)</f>
      </c>
      <c r="T25" s="19">
        <f>V20</f>
      </c>
      <c r="U25" s="17"/>
      <c r="V25" s="12"/>
      <c r="W25" s="12"/>
      <c r="X25" s="12"/>
      <c r="Y25" s="12"/>
      <c r="Z25" s="12"/>
      <c r="AA25" s="21">
        <f>IF(D25="","",EXACT(C23,"○")+EXACT(I23,"○")+EXACT(O23,"○"))</f>
      </c>
      <c r="AB25" s="21">
        <f>IF(H25="","",EXACT(C23,"●")+EXACT(I23,"●")+EXACT(O23,"●"))</f>
      </c>
      <c r="AC25" s="22">
        <f>IF(D25="","",D25+J25+P25)</f>
      </c>
      <c r="AD25" s="22">
        <f>IF(D25="","",H25+N25+T25)</f>
      </c>
      <c r="AE25" s="23">
        <f>IF(ISERR(AC25/AD25),"",AC25/AD25)</f>
      </c>
      <c r="AF25" s="24">
        <f>IF(E24="","",SUM(E24:E26)+SUM(K24:K26)+SUM(Q24:Q27))</f>
      </c>
      <c r="AG25" s="24">
        <f>IF(G24="","",SUM(G24:G26)+SUM(M24:M26)+SUM(S24:S26))</f>
      </c>
      <c r="AH25" s="23" t="str">
        <f>IF(ISERR(AF25/AG25),"　",AF25/AG25)</f>
        <v>　</v>
      </c>
      <c r="AI25" s="25">
        <f>'Ａグループ試合結果'!AH26</f>
        <v>4</v>
      </c>
      <c r="AJ25" s="5" t="str">
        <f>B24</f>
        <v>サンデン</v>
      </c>
      <c r="AK25" s="5" t="e">
        <f>IF(OR(OR(AA25=AA10,AA25=AA15),AA25=AA20),CHOOSE(RANK(AA25,AA10:AA25)+1,0,400,300,200,100)+AA25+AE25,CHOOSE(RANK(AA25,AA10:AA25)+1,0,400,300,200,100))</f>
        <v>#VALUE!</v>
      </c>
      <c r="AL25" s="5" t="e">
        <f>IF(OR(OR(AK25=AK10,AK25=AK15),AK25=AK20),CHOOSE(RANK(AK25,AK10:AK25)+1,0,400,300,200,100)+AH25,CHOOSE(RANK(AK25,AK10:AK25)+1,0,400,300,200,100))</f>
        <v>#VALUE!</v>
      </c>
    </row>
    <row r="26" spans="2:35" ht="18" customHeight="1">
      <c r="B26" s="9" t="s">
        <v>19</v>
      </c>
      <c r="C26" s="12"/>
      <c r="D26" s="12"/>
      <c r="E26" s="36">
        <f>IF(Y11="","",Y11)</f>
      </c>
      <c r="F26" s="19" t="s">
        <v>0</v>
      </c>
      <c r="G26" s="36">
        <f>IF(W11="","",W11)</f>
      </c>
      <c r="H26" s="12"/>
      <c r="I26" s="17"/>
      <c r="J26" s="19"/>
      <c r="K26" s="36">
        <f>IF(Y16="","",Y16)</f>
      </c>
      <c r="L26" s="19" t="s">
        <v>0</v>
      </c>
      <c r="M26" s="36">
        <f>IF(W16="","",W16)</f>
      </c>
      <c r="N26" s="12"/>
      <c r="O26" s="17"/>
      <c r="P26" s="12"/>
      <c r="Q26" s="36">
        <f>IF(Y21="","",Y21)</f>
      </c>
      <c r="R26" s="19" t="s">
        <v>0</v>
      </c>
      <c r="S26" s="36">
        <f>IF(W21="","",W21)</f>
      </c>
      <c r="T26" s="12"/>
      <c r="U26" s="17"/>
      <c r="V26" s="12"/>
      <c r="W26" s="12"/>
      <c r="X26" s="12"/>
      <c r="Y26" s="12"/>
      <c r="Z26" s="12"/>
      <c r="AA26" s="14"/>
      <c r="AB26" s="15"/>
      <c r="AC26" s="15"/>
      <c r="AD26" s="15"/>
      <c r="AE26" s="15"/>
      <c r="AF26" s="15"/>
      <c r="AG26" s="15"/>
      <c r="AH26" s="15"/>
      <c r="AI26" s="16"/>
    </row>
    <row r="27" spans="2:35" ht="18" customHeight="1" thickBot="1">
      <c r="B27" s="11"/>
      <c r="C27" s="38"/>
      <c r="D27" s="38"/>
      <c r="E27" s="38"/>
      <c r="F27" s="38"/>
      <c r="G27" s="38"/>
      <c r="H27" s="38"/>
      <c r="I27" s="39"/>
      <c r="J27" s="38"/>
      <c r="K27" s="38"/>
      <c r="L27" s="38"/>
      <c r="M27" s="38"/>
      <c r="N27" s="38"/>
      <c r="O27" s="39"/>
      <c r="P27" s="38"/>
      <c r="Q27" s="38"/>
      <c r="R27" s="38"/>
      <c r="S27" s="38"/>
      <c r="T27" s="38"/>
      <c r="U27" s="39"/>
      <c r="V27" s="38"/>
      <c r="W27" s="38"/>
      <c r="X27" s="38"/>
      <c r="Y27" s="38"/>
      <c r="Z27" s="38"/>
      <c r="AA27" s="40"/>
      <c r="AB27" s="41"/>
      <c r="AC27" s="41"/>
      <c r="AD27" s="41"/>
      <c r="AE27" s="41"/>
      <c r="AF27" s="41"/>
      <c r="AG27" s="41"/>
      <c r="AH27" s="41"/>
      <c r="AI27" s="42"/>
    </row>
    <row r="28" spans="3:35" ht="18" customHeight="1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3:35" ht="21" customHeight="1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3:35" ht="13.5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12"/>
      <c r="O30" s="18"/>
      <c r="P30" s="19"/>
      <c r="Q30" s="18"/>
      <c r="R30" s="12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3:35" ht="13.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20"/>
      <c r="O31" s="37"/>
      <c r="P31" s="19"/>
      <c r="Q31" s="18"/>
      <c r="R31" s="2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3:35" ht="13.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12"/>
      <c r="O32" s="18"/>
      <c r="P32" s="19"/>
      <c r="Q32" s="18"/>
      <c r="R32" s="12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</sheetData>
  <sheetProtection/>
  <mergeCells count="23">
    <mergeCell ref="B1:AI1"/>
    <mergeCell ref="AF3:AI3"/>
    <mergeCell ref="C4:H5"/>
    <mergeCell ref="I4:N5"/>
    <mergeCell ref="O4:T5"/>
    <mergeCell ref="U4:Z5"/>
    <mergeCell ref="AA4:AA7"/>
    <mergeCell ref="AB4:AB7"/>
    <mergeCell ref="AC4:AC7"/>
    <mergeCell ref="AD4:AD7"/>
    <mergeCell ref="AG4:AG7"/>
    <mergeCell ref="AH4:AH7"/>
    <mergeCell ref="AI4:AI7"/>
    <mergeCell ref="C6:H7"/>
    <mergeCell ref="I6:N7"/>
    <mergeCell ref="O6:T7"/>
    <mergeCell ref="U6:Z7"/>
    <mergeCell ref="B9:B10"/>
    <mergeCell ref="B14:B15"/>
    <mergeCell ref="B19:B20"/>
    <mergeCell ref="B24:B25"/>
    <mergeCell ref="AE4:AE7"/>
    <mergeCell ref="AF4:AF7"/>
  </mergeCells>
  <dataValidations count="1">
    <dataValidation type="whole" operator="greaterThanOrEqual" allowBlank="1" showInputMessage="1" showErrorMessage="1" sqref="K9:K11 M9:M11 Q9:Q11 S9:S11 W9:W11 Y9:Y11 Q14:Q16 S14:S16 W14:W16 Y14:Y16 W19:W21 Y19:Y21 O30:O32 Q30:Q32">
      <formula1>0</formula1>
    </dataValidation>
  </dataValidations>
  <printOptions/>
  <pageMargins left="1.1811023622047245" right="0.7874015748031497" top="0.5511811023622047" bottom="0.62992125984251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zoomScaleSheetLayoutView="150" workbookViewId="0" topLeftCell="A4">
      <selection activeCell="W25" sqref="W25"/>
    </sheetView>
  </sheetViews>
  <sheetFormatPr defaultColWidth="2.625" defaultRowHeight="13.5"/>
  <cols>
    <col min="1" max="1" width="17.375" style="5" customWidth="1"/>
    <col min="2" max="25" width="2.875" style="5" customWidth="1"/>
    <col min="26" max="29" width="2.625" style="5" customWidth="1"/>
    <col min="30" max="30" width="8.125" style="5" customWidth="1"/>
    <col min="31" max="32" width="5.00390625" style="5" customWidth="1"/>
    <col min="33" max="33" width="7.75390625" style="5" customWidth="1"/>
    <col min="34" max="34" width="3.625" style="5" customWidth="1"/>
    <col min="35" max="35" width="2.625" style="5" customWidth="1"/>
    <col min="36" max="36" width="4.375" style="5" hidden="1" customWidth="1"/>
    <col min="37" max="37" width="4.875" style="5" hidden="1" customWidth="1"/>
    <col min="38" max="16384" width="2.625" style="5" customWidth="1"/>
  </cols>
  <sheetData>
    <row r="1" spans="1:34" s="1" customFormat="1" ht="23.25" customHeight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s="1" customFormat="1" ht="23.25" customHeight="1">
      <c r="A2" s="136" t="s">
        <v>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s="1" customFormat="1" ht="23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s="1" customFormat="1" ht="23.25" customHeight="1" thickBot="1">
      <c r="A4" s="77" t="s">
        <v>49</v>
      </c>
      <c r="B4" s="2"/>
      <c r="C4" s="2"/>
      <c r="T4" s="137" t="s">
        <v>64</v>
      </c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</row>
    <row r="5" spans="1:34" ht="18" customHeight="1">
      <c r="A5" s="4"/>
      <c r="B5" s="130" t="s">
        <v>97</v>
      </c>
      <c r="C5" s="155"/>
      <c r="D5" s="155"/>
      <c r="E5" s="155"/>
      <c r="F5" s="155"/>
      <c r="G5" s="156"/>
      <c r="H5" s="130" t="s">
        <v>68</v>
      </c>
      <c r="I5" s="131"/>
      <c r="J5" s="131"/>
      <c r="K5" s="131"/>
      <c r="L5" s="131"/>
      <c r="M5" s="132"/>
      <c r="N5" s="160" t="s">
        <v>98</v>
      </c>
      <c r="O5" s="161"/>
      <c r="P5" s="161"/>
      <c r="Q5" s="161"/>
      <c r="R5" s="161"/>
      <c r="S5" s="162"/>
      <c r="T5" s="107" t="s">
        <v>99</v>
      </c>
      <c r="U5" s="131"/>
      <c r="V5" s="131"/>
      <c r="W5" s="131"/>
      <c r="X5" s="131"/>
      <c r="Y5" s="132"/>
      <c r="Z5" s="117" t="s">
        <v>7</v>
      </c>
      <c r="AA5" s="117" t="s">
        <v>8</v>
      </c>
      <c r="AB5" s="117" t="s">
        <v>1</v>
      </c>
      <c r="AC5" s="117" t="s">
        <v>2</v>
      </c>
      <c r="AD5" s="120" t="s">
        <v>3</v>
      </c>
      <c r="AE5" s="117" t="s">
        <v>4</v>
      </c>
      <c r="AF5" s="117" t="s">
        <v>5</v>
      </c>
      <c r="AG5" s="120" t="s">
        <v>58</v>
      </c>
      <c r="AH5" s="127" t="s">
        <v>6</v>
      </c>
    </row>
    <row r="6" spans="1:34" ht="18" customHeight="1">
      <c r="A6" s="166" t="s">
        <v>55</v>
      </c>
      <c r="B6" s="157"/>
      <c r="C6" s="158"/>
      <c r="D6" s="158"/>
      <c r="E6" s="158"/>
      <c r="F6" s="158"/>
      <c r="G6" s="159"/>
      <c r="H6" s="133"/>
      <c r="I6" s="134"/>
      <c r="J6" s="134"/>
      <c r="K6" s="134"/>
      <c r="L6" s="134"/>
      <c r="M6" s="135"/>
      <c r="N6" s="163"/>
      <c r="O6" s="164"/>
      <c r="P6" s="164"/>
      <c r="Q6" s="164"/>
      <c r="R6" s="164"/>
      <c r="S6" s="165"/>
      <c r="T6" s="133"/>
      <c r="U6" s="134"/>
      <c r="V6" s="134"/>
      <c r="W6" s="134"/>
      <c r="X6" s="134"/>
      <c r="Y6" s="135"/>
      <c r="Z6" s="118"/>
      <c r="AA6" s="118"/>
      <c r="AB6" s="118"/>
      <c r="AC6" s="118"/>
      <c r="AD6" s="121"/>
      <c r="AE6" s="118"/>
      <c r="AF6" s="118"/>
      <c r="AG6" s="121"/>
      <c r="AH6" s="128"/>
    </row>
    <row r="7" spans="1:34" ht="18" customHeight="1">
      <c r="A7" s="167"/>
      <c r="B7" s="113" t="s">
        <v>100</v>
      </c>
      <c r="C7" s="145"/>
      <c r="D7" s="145"/>
      <c r="E7" s="145"/>
      <c r="F7" s="145"/>
      <c r="G7" s="146"/>
      <c r="H7" s="113" t="s">
        <v>101</v>
      </c>
      <c r="I7" s="145"/>
      <c r="J7" s="145"/>
      <c r="K7" s="145"/>
      <c r="L7" s="145"/>
      <c r="M7" s="146"/>
      <c r="N7" s="113" t="s">
        <v>100</v>
      </c>
      <c r="O7" s="145"/>
      <c r="P7" s="145"/>
      <c r="Q7" s="145"/>
      <c r="R7" s="145"/>
      <c r="S7" s="146"/>
      <c r="T7" s="113" t="s">
        <v>102</v>
      </c>
      <c r="U7" s="145"/>
      <c r="V7" s="145"/>
      <c r="W7" s="145"/>
      <c r="X7" s="145"/>
      <c r="Y7" s="146"/>
      <c r="Z7" s="118"/>
      <c r="AA7" s="118"/>
      <c r="AB7" s="118"/>
      <c r="AC7" s="118"/>
      <c r="AD7" s="121"/>
      <c r="AE7" s="118"/>
      <c r="AF7" s="118"/>
      <c r="AG7" s="121"/>
      <c r="AH7" s="128"/>
    </row>
    <row r="8" spans="1:34" ht="18" customHeight="1">
      <c r="A8" s="7"/>
      <c r="B8" s="147"/>
      <c r="C8" s="148"/>
      <c r="D8" s="148"/>
      <c r="E8" s="148"/>
      <c r="F8" s="148"/>
      <c r="G8" s="149"/>
      <c r="H8" s="147"/>
      <c r="I8" s="148"/>
      <c r="J8" s="148"/>
      <c r="K8" s="148"/>
      <c r="L8" s="148"/>
      <c r="M8" s="149"/>
      <c r="N8" s="147"/>
      <c r="O8" s="148"/>
      <c r="P8" s="148"/>
      <c r="Q8" s="148"/>
      <c r="R8" s="148"/>
      <c r="S8" s="149"/>
      <c r="T8" s="147"/>
      <c r="U8" s="148"/>
      <c r="V8" s="148"/>
      <c r="W8" s="148"/>
      <c r="X8" s="148"/>
      <c r="Y8" s="149"/>
      <c r="Z8" s="119"/>
      <c r="AA8" s="119"/>
      <c r="AB8" s="119"/>
      <c r="AC8" s="119"/>
      <c r="AD8" s="122"/>
      <c r="AE8" s="119"/>
      <c r="AF8" s="119"/>
      <c r="AG8" s="122"/>
      <c r="AH8" s="129"/>
    </row>
    <row r="9" spans="1:34" ht="18" customHeight="1">
      <c r="A9" s="8"/>
      <c r="B9" s="12"/>
      <c r="C9" s="12"/>
      <c r="D9" s="12"/>
      <c r="E9" s="12"/>
      <c r="F9" s="12"/>
      <c r="G9" s="12"/>
      <c r="H9" s="13" t="s">
        <v>94</v>
      </c>
      <c r="I9" s="12"/>
      <c r="J9" s="12"/>
      <c r="K9" s="12"/>
      <c r="L9" s="12"/>
      <c r="M9" s="12"/>
      <c r="N9" s="13" t="s">
        <v>94</v>
      </c>
      <c r="O9" s="12"/>
      <c r="P9" s="12"/>
      <c r="Q9" s="12"/>
      <c r="R9" s="12"/>
      <c r="S9" s="12"/>
      <c r="T9" s="13" t="s">
        <v>94</v>
      </c>
      <c r="U9" s="12"/>
      <c r="V9" s="12"/>
      <c r="W9" s="12"/>
      <c r="X9" s="12"/>
      <c r="Y9" s="12"/>
      <c r="Z9" s="14"/>
      <c r="AA9" s="15"/>
      <c r="AB9" s="15"/>
      <c r="AC9" s="15"/>
      <c r="AD9" s="15"/>
      <c r="AE9" s="15"/>
      <c r="AF9" s="15"/>
      <c r="AG9" s="15"/>
      <c r="AH9" s="16"/>
    </row>
    <row r="10" spans="1:34" ht="18" customHeight="1">
      <c r="A10" s="152" t="s">
        <v>32</v>
      </c>
      <c r="B10" s="12"/>
      <c r="C10" s="12"/>
      <c r="D10" s="12"/>
      <c r="E10" s="12"/>
      <c r="F10" s="12"/>
      <c r="G10" s="12"/>
      <c r="H10" s="17"/>
      <c r="I10" s="12"/>
      <c r="J10" s="18">
        <v>21</v>
      </c>
      <c r="K10" s="19" t="s">
        <v>0</v>
      </c>
      <c r="L10" s="18">
        <v>20</v>
      </c>
      <c r="M10" s="12"/>
      <c r="N10" s="17"/>
      <c r="O10" s="12"/>
      <c r="P10" s="18">
        <v>21</v>
      </c>
      <c r="Q10" s="19" t="s">
        <v>0</v>
      </c>
      <c r="R10" s="18">
        <v>4</v>
      </c>
      <c r="S10" s="12"/>
      <c r="T10" s="17"/>
      <c r="U10" s="12"/>
      <c r="V10" s="18">
        <v>21</v>
      </c>
      <c r="W10" s="19" t="s">
        <v>0</v>
      </c>
      <c r="X10" s="18">
        <v>12</v>
      </c>
      <c r="Y10" s="12"/>
      <c r="Z10" s="14"/>
      <c r="AA10" s="15"/>
      <c r="AB10" s="15"/>
      <c r="AC10" s="15"/>
      <c r="AD10" s="15"/>
      <c r="AE10" s="15"/>
      <c r="AF10" s="15"/>
      <c r="AG10" s="15"/>
      <c r="AH10" s="16"/>
    </row>
    <row r="11" spans="1:37" ht="18" customHeight="1">
      <c r="A11" s="152"/>
      <c r="B11" s="12"/>
      <c r="C11" s="12"/>
      <c r="D11" s="12"/>
      <c r="E11" s="12"/>
      <c r="F11" s="12"/>
      <c r="G11" s="12"/>
      <c r="H11" s="17"/>
      <c r="I11" s="20">
        <v>2</v>
      </c>
      <c r="J11" s="18">
        <v>21</v>
      </c>
      <c r="K11" s="19" t="s">
        <v>0</v>
      </c>
      <c r="L11" s="18">
        <v>19</v>
      </c>
      <c r="M11" s="20">
        <v>0</v>
      </c>
      <c r="N11" s="17"/>
      <c r="O11" s="20">
        <v>2</v>
      </c>
      <c r="P11" s="18">
        <v>21</v>
      </c>
      <c r="Q11" s="19" t="s">
        <v>0</v>
      </c>
      <c r="R11" s="18">
        <v>6</v>
      </c>
      <c r="S11" s="20">
        <v>0</v>
      </c>
      <c r="T11" s="17"/>
      <c r="U11" s="20">
        <v>2</v>
      </c>
      <c r="V11" s="18">
        <v>21</v>
      </c>
      <c r="W11" s="19" t="s">
        <v>0</v>
      </c>
      <c r="X11" s="18">
        <v>16</v>
      </c>
      <c r="Y11" s="20">
        <v>0</v>
      </c>
      <c r="Z11" s="21">
        <v>3</v>
      </c>
      <c r="AA11" s="21">
        <v>0</v>
      </c>
      <c r="AB11" s="22">
        <v>6</v>
      </c>
      <c r="AC11" s="22">
        <v>0</v>
      </c>
      <c r="AD11" s="23" t="s">
        <v>95</v>
      </c>
      <c r="AE11" s="24">
        <v>126</v>
      </c>
      <c r="AF11" s="24">
        <v>77</v>
      </c>
      <c r="AG11" s="23">
        <v>1.6363636363636365</v>
      </c>
      <c r="AH11" s="25">
        <v>1</v>
      </c>
      <c r="AJ11" s="5">
        <f>IF(OR(OR(Z11=Z16,Z11=Z21),Z11=Z26),CHOOSE(RANK(Z11,Z11:Z26)+1,0,400,300,200,100)+Z11+AD11,CHOOSE(RANK(Z11,Z11:Z26)+1,0,400,300,200,100))</f>
        <v>400</v>
      </c>
      <c r="AK11" s="5">
        <f>IF(OR(OR(AJ11=AJ16,AJ11=AJ21),AJ11=AJ26),CHOOSE(RANK(AJ11,AJ11:AJ26)+1,0,400,300,200,100)+AG11,CHOOSE(RANK(AJ11,AJ11:AJ26)+1,0,400,300,200,100))</f>
        <v>400</v>
      </c>
    </row>
    <row r="12" spans="1:34" ht="18" customHeight="1">
      <c r="A12" s="9" t="s">
        <v>51</v>
      </c>
      <c r="B12" s="12"/>
      <c r="C12" s="12"/>
      <c r="D12" s="12"/>
      <c r="E12" s="12"/>
      <c r="F12" s="12"/>
      <c r="G12" s="12"/>
      <c r="H12" s="17"/>
      <c r="I12" s="19"/>
      <c r="J12" s="18"/>
      <c r="K12" s="19" t="s">
        <v>0</v>
      </c>
      <c r="L12" s="18"/>
      <c r="M12" s="12"/>
      <c r="N12" s="17"/>
      <c r="O12" s="12"/>
      <c r="P12" s="18"/>
      <c r="Q12" s="19" t="s">
        <v>0</v>
      </c>
      <c r="R12" s="18"/>
      <c r="S12" s="19"/>
      <c r="T12" s="17"/>
      <c r="U12" s="12"/>
      <c r="V12" s="18"/>
      <c r="W12" s="19" t="s">
        <v>0</v>
      </c>
      <c r="X12" s="18"/>
      <c r="Y12" s="12"/>
      <c r="Z12" s="14"/>
      <c r="AA12" s="15"/>
      <c r="AB12" s="15"/>
      <c r="AC12" s="15"/>
      <c r="AD12" s="26"/>
      <c r="AE12" s="27"/>
      <c r="AF12" s="27"/>
      <c r="AG12" s="15"/>
      <c r="AH12" s="16"/>
    </row>
    <row r="13" spans="1:34" ht="18" customHeight="1">
      <c r="A13" s="10"/>
      <c r="B13" s="28"/>
      <c r="C13" s="28"/>
      <c r="D13" s="28"/>
      <c r="E13" s="28"/>
      <c r="F13" s="28"/>
      <c r="G13" s="28"/>
      <c r="H13" s="29"/>
      <c r="I13" s="30"/>
      <c r="J13" s="28"/>
      <c r="K13" s="28"/>
      <c r="L13" s="28"/>
      <c r="M13" s="28"/>
      <c r="N13" s="29"/>
      <c r="O13" s="28"/>
      <c r="P13" s="28"/>
      <c r="Q13" s="30"/>
      <c r="R13" s="28"/>
      <c r="S13" s="30"/>
      <c r="T13" s="29"/>
      <c r="U13" s="28"/>
      <c r="V13" s="28"/>
      <c r="W13" s="28"/>
      <c r="X13" s="28"/>
      <c r="Y13" s="28"/>
      <c r="Z13" s="31"/>
      <c r="AA13" s="32"/>
      <c r="AB13" s="32"/>
      <c r="AC13" s="32"/>
      <c r="AD13" s="33"/>
      <c r="AE13" s="34"/>
      <c r="AF13" s="34"/>
      <c r="AG13" s="32"/>
      <c r="AH13" s="35"/>
    </row>
    <row r="14" spans="1:34" ht="18" customHeight="1">
      <c r="A14" s="9"/>
      <c r="B14" s="13" t="s">
        <v>96</v>
      </c>
      <c r="C14" s="12"/>
      <c r="D14" s="12"/>
      <c r="E14" s="12"/>
      <c r="F14" s="12"/>
      <c r="G14" s="12"/>
      <c r="H14" s="17"/>
      <c r="I14" s="19"/>
      <c r="J14" s="12"/>
      <c r="K14" s="12"/>
      <c r="L14" s="12"/>
      <c r="M14" s="12"/>
      <c r="N14" s="13" t="s">
        <v>94</v>
      </c>
      <c r="O14" s="12"/>
      <c r="P14" s="12"/>
      <c r="Q14" s="19"/>
      <c r="R14" s="12"/>
      <c r="S14" s="19"/>
      <c r="T14" s="13" t="s">
        <v>94</v>
      </c>
      <c r="U14" s="12"/>
      <c r="V14" s="12"/>
      <c r="W14" s="12"/>
      <c r="X14" s="12"/>
      <c r="Y14" s="12"/>
      <c r="Z14" s="14"/>
      <c r="AA14" s="15"/>
      <c r="AB14" s="15"/>
      <c r="AC14" s="15"/>
      <c r="AD14" s="26"/>
      <c r="AE14" s="27"/>
      <c r="AF14" s="27"/>
      <c r="AG14" s="15"/>
      <c r="AH14" s="16"/>
    </row>
    <row r="15" spans="1:34" ht="18" customHeight="1">
      <c r="A15" s="152" t="s">
        <v>66</v>
      </c>
      <c r="B15" s="12"/>
      <c r="C15" s="12"/>
      <c r="D15" s="36">
        <v>20</v>
      </c>
      <c r="E15" s="19" t="s">
        <v>0</v>
      </c>
      <c r="F15" s="36">
        <v>21</v>
      </c>
      <c r="G15" s="19"/>
      <c r="H15" s="17"/>
      <c r="I15" s="19"/>
      <c r="J15" s="12"/>
      <c r="K15" s="12"/>
      <c r="L15" s="12"/>
      <c r="M15" s="12"/>
      <c r="N15" s="17"/>
      <c r="O15" s="12"/>
      <c r="P15" s="18">
        <v>21</v>
      </c>
      <c r="Q15" s="19" t="s">
        <v>0</v>
      </c>
      <c r="R15" s="18">
        <v>7</v>
      </c>
      <c r="S15" s="19"/>
      <c r="T15" s="17"/>
      <c r="U15" s="12"/>
      <c r="V15" s="18">
        <v>21</v>
      </c>
      <c r="W15" s="19" t="s">
        <v>0</v>
      </c>
      <c r="X15" s="18">
        <v>17</v>
      </c>
      <c r="Y15" s="12"/>
      <c r="Z15" s="14"/>
      <c r="AA15" s="15"/>
      <c r="AB15" s="15"/>
      <c r="AC15" s="15"/>
      <c r="AD15" s="26"/>
      <c r="AE15" s="27"/>
      <c r="AF15" s="27"/>
      <c r="AG15" s="15"/>
      <c r="AH15" s="16"/>
    </row>
    <row r="16" spans="1:37" ht="18" customHeight="1">
      <c r="A16" s="100"/>
      <c r="B16" s="12"/>
      <c r="C16" s="19">
        <v>0</v>
      </c>
      <c r="D16" s="36">
        <v>19</v>
      </c>
      <c r="E16" s="19" t="s">
        <v>0</v>
      </c>
      <c r="F16" s="36">
        <v>21</v>
      </c>
      <c r="G16" s="19">
        <v>2</v>
      </c>
      <c r="H16" s="17"/>
      <c r="I16" s="19"/>
      <c r="J16" s="12"/>
      <c r="K16" s="12"/>
      <c r="L16" s="12"/>
      <c r="M16" s="12"/>
      <c r="N16" s="17"/>
      <c r="O16" s="20">
        <v>2</v>
      </c>
      <c r="P16" s="18">
        <v>21</v>
      </c>
      <c r="Q16" s="19" t="s">
        <v>0</v>
      </c>
      <c r="R16" s="18">
        <v>7</v>
      </c>
      <c r="S16" s="20">
        <v>0</v>
      </c>
      <c r="T16" s="17"/>
      <c r="U16" s="20">
        <v>2</v>
      </c>
      <c r="V16" s="18">
        <v>21</v>
      </c>
      <c r="W16" s="19" t="s">
        <v>0</v>
      </c>
      <c r="X16" s="18">
        <v>11</v>
      </c>
      <c r="Y16" s="20">
        <v>0</v>
      </c>
      <c r="Z16" s="21">
        <v>2</v>
      </c>
      <c r="AA16" s="21">
        <v>1</v>
      </c>
      <c r="AB16" s="22">
        <v>4</v>
      </c>
      <c r="AC16" s="22">
        <v>2</v>
      </c>
      <c r="AD16" s="23">
        <v>2</v>
      </c>
      <c r="AE16" s="24">
        <v>123</v>
      </c>
      <c r="AF16" s="24">
        <v>84</v>
      </c>
      <c r="AG16" s="23">
        <v>1.4642857142857142</v>
      </c>
      <c r="AH16" s="25">
        <v>2</v>
      </c>
      <c r="AJ16" s="5">
        <f>IF(OR(OR(Z16=Z21,Z16=Z26),Z16=Z11),CHOOSE(RANK(Z16,Z11:Z26)+1,0,400,300,200,100)+Z16+AD16,CHOOSE(RANK(Z16,Z11:Z26)+1,0,400,300,200,100))</f>
        <v>300</v>
      </c>
      <c r="AK16" s="5">
        <f>IF(OR(OR(AJ16=AJ21,AJ16=AJ26),AJ16=AJ11),CHOOSE(RANK(AJ16,AJ11:AJ26)+1,0,400,300,200,100)+AG16,CHOOSE(RANK(AJ16,AJ11:AJ26)+1,0,400,300,200,100))</f>
        <v>300</v>
      </c>
    </row>
    <row r="17" spans="1:34" ht="18" customHeight="1">
      <c r="A17" s="9" t="s">
        <v>67</v>
      </c>
      <c r="B17" s="12"/>
      <c r="C17" s="19"/>
      <c r="D17" s="36" t="s">
        <v>95</v>
      </c>
      <c r="E17" s="19" t="s">
        <v>0</v>
      </c>
      <c r="F17" s="36" t="s">
        <v>95</v>
      </c>
      <c r="G17" s="19"/>
      <c r="H17" s="17"/>
      <c r="I17" s="19"/>
      <c r="J17" s="12"/>
      <c r="K17" s="12"/>
      <c r="L17" s="12"/>
      <c r="M17" s="12"/>
      <c r="N17" s="17"/>
      <c r="O17" s="12"/>
      <c r="P17" s="18"/>
      <c r="Q17" s="19" t="s">
        <v>0</v>
      </c>
      <c r="R17" s="18"/>
      <c r="S17" s="19"/>
      <c r="T17" s="17"/>
      <c r="U17" s="12"/>
      <c r="V17" s="18"/>
      <c r="W17" s="19" t="s">
        <v>0</v>
      </c>
      <c r="X17" s="18"/>
      <c r="Y17" s="12"/>
      <c r="Z17" s="14"/>
      <c r="AA17" s="15"/>
      <c r="AB17" s="15"/>
      <c r="AC17" s="15"/>
      <c r="AD17" s="15"/>
      <c r="AE17" s="27"/>
      <c r="AF17" s="27"/>
      <c r="AG17" s="15"/>
      <c r="AH17" s="16"/>
    </row>
    <row r="18" spans="1:34" ht="18" customHeight="1">
      <c r="A18" s="10"/>
      <c r="B18" s="28"/>
      <c r="C18" s="30"/>
      <c r="D18" s="28"/>
      <c r="E18" s="28"/>
      <c r="F18" s="28"/>
      <c r="G18" s="30"/>
      <c r="H18" s="29"/>
      <c r="I18" s="30"/>
      <c r="J18" s="28"/>
      <c r="K18" s="28"/>
      <c r="L18" s="28"/>
      <c r="M18" s="28"/>
      <c r="N18" s="29"/>
      <c r="O18" s="28"/>
      <c r="P18" s="28"/>
      <c r="Q18" s="28"/>
      <c r="R18" s="28"/>
      <c r="S18" s="28"/>
      <c r="T18" s="29"/>
      <c r="U18" s="28"/>
      <c r="V18" s="28"/>
      <c r="W18" s="28"/>
      <c r="X18" s="28"/>
      <c r="Y18" s="28"/>
      <c r="Z18" s="31"/>
      <c r="AA18" s="32"/>
      <c r="AB18" s="32"/>
      <c r="AC18" s="32"/>
      <c r="AD18" s="32"/>
      <c r="AE18" s="34"/>
      <c r="AF18" s="34"/>
      <c r="AG18" s="32"/>
      <c r="AH18" s="35"/>
    </row>
    <row r="19" spans="1:34" ht="18" customHeight="1">
      <c r="A19" s="9"/>
      <c r="B19" s="13" t="s">
        <v>96</v>
      </c>
      <c r="C19" s="19"/>
      <c r="D19" s="12"/>
      <c r="E19" s="12"/>
      <c r="F19" s="12"/>
      <c r="G19" s="19"/>
      <c r="H19" s="13" t="s">
        <v>96</v>
      </c>
      <c r="I19" s="19"/>
      <c r="J19" s="12"/>
      <c r="K19" s="12"/>
      <c r="L19" s="12"/>
      <c r="M19" s="12"/>
      <c r="N19" s="17"/>
      <c r="O19" s="12"/>
      <c r="P19" s="12"/>
      <c r="Q19" s="12"/>
      <c r="R19" s="12"/>
      <c r="S19" s="12"/>
      <c r="T19" s="13" t="s">
        <v>96</v>
      </c>
      <c r="U19" s="12"/>
      <c r="V19" s="12"/>
      <c r="W19" s="12"/>
      <c r="X19" s="12"/>
      <c r="Y19" s="12"/>
      <c r="Z19" s="14"/>
      <c r="AA19" s="15"/>
      <c r="AB19" s="15"/>
      <c r="AC19" s="15"/>
      <c r="AD19" s="15"/>
      <c r="AE19" s="27"/>
      <c r="AF19" s="27"/>
      <c r="AG19" s="15"/>
      <c r="AH19" s="16"/>
    </row>
    <row r="20" spans="1:34" ht="18" customHeight="1">
      <c r="A20" s="153" t="s">
        <v>35</v>
      </c>
      <c r="B20" s="12"/>
      <c r="C20" s="19"/>
      <c r="D20" s="36">
        <v>4</v>
      </c>
      <c r="E20" s="19" t="s">
        <v>0</v>
      </c>
      <c r="F20" s="36">
        <v>21</v>
      </c>
      <c r="G20" s="19"/>
      <c r="H20" s="17"/>
      <c r="I20" s="19"/>
      <c r="J20" s="36">
        <v>7</v>
      </c>
      <c r="K20" s="19" t="s">
        <v>0</v>
      </c>
      <c r="L20" s="36">
        <v>21</v>
      </c>
      <c r="M20" s="12"/>
      <c r="N20" s="17"/>
      <c r="O20" s="12"/>
      <c r="P20" s="12"/>
      <c r="Q20" s="12"/>
      <c r="R20" s="12"/>
      <c r="S20" s="12"/>
      <c r="T20" s="17"/>
      <c r="U20" s="12"/>
      <c r="V20" s="18">
        <v>11</v>
      </c>
      <c r="W20" s="19" t="s">
        <v>0</v>
      </c>
      <c r="X20" s="18">
        <v>21</v>
      </c>
      <c r="Y20" s="12"/>
      <c r="Z20" s="14"/>
      <c r="AA20" s="15"/>
      <c r="AB20" s="15"/>
      <c r="AC20" s="15"/>
      <c r="AD20" s="15"/>
      <c r="AE20" s="27"/>
      <c r="AF20" s="27"/>
      <c r="AG20" s="15"/>
      <c r="AH20" s="16"/>
    </row>
    <row r="21" spans="1:37" ht="18" customHeight="1">
      <c r="A21" s="154"/>
      <c r="B21" s="12"/>
      <c r="C21" s="19">
        <v>0</v>
      </c>
      <c r="D21" s="36">
        <v>6</v>
      </c>
      <c r="E21" s="19" t="s">
        <v>0</v>
      </c>
      <c r="F21" s="36">
        <v>21</v>
      </c>
      <c r="G21" s="19">
        <v>2</v>
      </c>
      <c r="H21" s="17"/>
      <c r="I21" s="19">
        <v>0</v>
      </c>
      <c r="J21" s="36">
        <v>7</v>
      </c>
      <c r="K21" s="19" t="s">
        <v>0</v>
      </c>
      <c r="L21" s="36">
        <v>21</v>
      </c>
      <c r="M21" s="19">
        <v>2</v>
      </c>
      <c r="N21" s="17"/>
      <c r="O21" s="12"/>
      <c r="P21" s="12"/>
      <c r="Q21" s="12"/>
      <c r="R21" s="12"/>
      <c r="S21" s="12"/>
      <c r="T21" s="17"/>
      <c r="U21" s="20">
        <v>0</v>
      </c>
      <c r="V21" s="37">
        <v>18</v>
      </c>
      <c r="W21" s="19" t="s">
        <v>0</v>
      </c>
      <c r="X21" s="18">
        <v>21</v>
      </c>
      <c r="Y21" s="20">
        <v>2</v>
      </c>
      <c r="Z21" s="21">
        <v>0</v>
      </c>
      <c r="AA21" s="21">
        <v>3</v>
      </c>
      <c r="AB21" s="22">
        <v>0</v>
      </c>
      <c r="AC21" s="22">
        <v>6</v>
      </c>
      <c r="AD21" s="23">
        <v>0</v>
      </c>
      <c r="AE21" s="24">
        <v>53</v>
      </c>
      <c r="AF21" s="24">
        <v>126</v>
      </c>
      <c r="AG21" s="23">
        <v>0.42063492063492064</v>
      </c>
      <c r="AH21" s="25">
        <v>4</v>
      </c>
      <c r="AJ21" s="5">
        <f>IF(OR(OR(Z21=Z26,Z21=Z11),Z21=Z16),CHOOSE(RANK(Z21,Z11:Z26)+1,0,400,300,200,100)+Z21+AD21,CHOOSE(RANK(Z21,Z11:Z26)+1,0,400,300,200,100))</f>
        <v>100</v>
      </c>
      <c r="AK21" s="5">
        <f>IF(OR(OR(AJ21=AJ26,AJ21=AJ11),AJ21=AJ16),CHOOSE(RANK(AJ21,AJ11:AJ26)+1,0,400,300,200,100)+AG21,CHOOSE(RANK(AJ21,AJ11:AJ26)+1,0,400,300,200,100))</f>
        <v>100</v>
      </c>
    </row>
    <row r="22" spans="1:34" ht="18" customHeight="1">
      <c r="A22" s="9" t="s">
        <v>54</v>
      </c>
      <c r="B22" s="12"/>
      <c r="C22" s="19"/>
      <c r="D22" s="36" t="s">
        <v>95</v>
      </c>
      <c r="E22" s="19" t="s">
        <v>0</v>
      </c>
      <c r="F22" s="36" t="s">
        <v>95</v>
      </c>
      <c r="G22" s="19"/>
      <c r="H22" s="17"/>
      <c r="I22" s="19"/>
      <c r="J22" s="36" t="s">
        <v>95</v>
      </c>
      <c r="K22" s="19" t="s">
        <v>0</v>
      </c>
      <c r="L22" s="36" t="s">
        <v>95</v>
      </c>
      <c r="M22" s="12"/>
      <c r="N22" s="17"/>
      <c r="O22" s="12"/>
      <c r="P22" s="12"/>
      <c r="Q22" s="12"/>
      <c r="R22" s="12"/>
      <c r="S22" s="12"/>
      <c r="T22" s="17"/>
      <c r="U22" s="12"/>
      <c r="V22" s="18"/>
      <c r="W22" s="19" t="s">
        <v>0</v>
      </c>
      <c r="X22" s="18"/>
      <c r="Y22" s="12"/>
      <c r="Z22" s="14"/>
      <c r="AA22" s="15"/>
      <c r="AB22" s="15"/>
      <c r="AC22" s="15"/>
      <c r="AD22" s="15"/>
      <c r="AE22" s="27"/>
      <c r="AF22" s="27"/>
      <c r="AG22" s="15"/>
      <c r="AH22" s="16"/>
    </row>
    <row r="23" spans="1:34" ht="18" customHeight="1">
      <c r="A23" s="10"/>
      <c r="B23" s="28"/>
      <c r="C23" s="30"/>
      <c r="D23" s="28"/>
      <c r="E23" s="28"/>
      <c r="F23" s="28"/>
      <c r="G23" s="30"/>
      <c r="H23" s="29"/>
      <c r="I23" s="30"/>
      <c r="J23" s="28"/>
      <c r="K23" s="28"/>
      <c r="L23" s="28"/>
      <c r="M23" s="28"/>
      <c r="N23" s="29"/>
      <c r="O23" s="28"/>
      <c r="P23" s="28"/>
      <c r="Q23" s="28"/>
      <c r="R23" s="28"/>
      <c r="S23" s="28"/>
      <c r="T23" s="29"/>
      <c r="U23" s="28"/>
      <c r="V23" s="28"/>
      <c r="W23" s="28"/>
      <c r="X23" s="28"/>
      <c r="Y23" s="28"/>
      <c r="Z23" s="31"/>
      <c r="AA23" s="32"/>
      <c r="AB23" s="32"/>
      <c r="AC23" s="32"/>
      <c r="AD23" s="32"/>
      <c r="AE23" s="34"/>
      <c r="AF23" s="34"/>
      <c r="AG23" s="32"/>
      <c r="AH23" s="35"/>
    </row>
    <row r="24" spans="1:34" ht="18" customHeight="1">
      <c r="A24" s="9"/>
      <c r="B24" s="13" t="s">
        <v>96</v>
      </c>
      <c r="C24" s="19"/>
      <c r="D24" s="12"/>
      <c r="E24" s="12"/>
      <c r="F24" s="12"/>
      <c r="G24" s="19"/>
      <c r="H24" s="13" t="s">
        <v>96</v>
      </c>
      <c r="I24" s="19"/>
      <c r="J24" s="12"/>
      <c r="K24" s="12"/>
      <c r="L24" s="12"/>
      <c r="M24" s="12"/>
      <c r="N24" s="13" t="s">
        <v>94</v>
      </c>
      <c r="O24" s="12"/>
      <c r="P24" s="12"/>
      <c r="Q24" s="12"/>
      <c r="R24" s="12"/>
      <c r="S24" s="12"/>
      <c r="T24" s="17"/>
      <c r="U24" s="12"/>
      <c r="V24" s="12"/>
      <c r="W24" s="12"/>
      <c r="X24" s="12"/>
      <c r="Y24" s="12"/>
      <c r="Z24" s="14"/>
      <c r="AA24" s="15"/>
      <c r="AB24" s="15"/>
      <c r="AC24" s="15"/>
      <c r="AD24" s="15"/>
      <c r="AE24" s="27"/>
      <c r="AF24" s="27"/>
      <c r="AG24" s="15"/>
      <c r="AH24" s="16"/>
    </row>
    <row r="25" spans="1:34" ht="18" customHeight="1">
      <c r="A25" s="100" t="s">
        <v>70</v>
      </c>
      <c r="B25" s="12"/>
      <c r="C25" s="19"/>
      <c r="D25" s="36">
        <v>12</v>
      </c>
      <c r="E25" s="19" t="s">
        <v>0</v>
      </c>
      <c r="F25" s="36">
        <v>21</v>
      </c>
      <c r="G25" s="19"/>
      <c r="H25" s="17"/>
      <c r="I25" s="19"/>
      <c r="J25" s="36">
        <v>17</v>
      </c>
      <c r="K25" s="19" t="s">
        <v>0</v>
      </c>
      <c r="L25" s="36">
        <v>21</v>
      </c>
      <c r="M25" s="12"/>
      <c r="N25" s="17"/>
      <c r="O25" s="12"/>
      <c r="P25" s="36">
        <v>21</v>
      </c>
      <c r="Q25" s="19" t="s">
        <v>0</v>
      </c>
      <c r="R25" s="36">
        <v>11</v>
      </c>
      <c r="S25" s="12"/>
      <c r="T25" s="17"/>
      <c r="U25" s="12"/>
      <c r="V25" s="12"/>
      <c r="W25" s="12"/>
      <c r="X25" s="12"/>
      <c r="Y25" s="12"/>
      <c r="Z25" s="14"/>
      <c r="AA25" s="15"/>
      <c r="AB25" s="15"/>
      <c r="AC25" s="15"/>
      <c r="AD25" s="15"/>
      <c r="AE25" s="27"/>
      <c r="AF25" s="27"/>
      <c r="AG25" s="15"/>
      <c r="AH25" s="16"/>
    </row>
    <row r="26" spans="1:37" ht="18" customHeight="1">
      <c r="A26" s="100"/>
      <c r="B26" s="12"/>
      <c r="C26" s="19">
        <v>0</v>
      </c>
      <c r="D26" s="36">
        <v>16</v>
      </c>
      <c r="E26" s="19" t="s">
        <v>0</v>
      </c>
      <c r="F26" s="36">
        <v>21</v>
      </c>
      <c r="G26" s="19">
        <v>2</v>
      </c>
      <c r="H26" s="17"/>
      <c r="I26" s="19">
        <v>0</v>
      </c>
      <c r="J26" s="36">
        <v>11</v>
      </c>
      <c r="K26" s="19" t="s">
        <v>0</v>
      </c>
      <c r="L26" s="36">
        <v>21</v>
      </c>
      <c r="M26" s="19">
        <v>2</v>
      </c>
      <c r="N26" s="17"/>
      <c r="O26" s="19">
        <v>2</v>
      </c>
      <c r="P26" s="36">
        <v>21</v>
      </c>
      <c r="Q26" s="19" t="s">
        <v>0</v>
      </c>
      <c r="R26" s="36">
        <v>18</v>
      </c>
      <c r="S26" s="19">
        <v>0</v>
      </c>
      <c r="T26" s="17"/>
      <c r="U26" s="12"/>
      <c r="V26" s="12"/>
      <c r="W26" s="12"/>
      <c r="X26" s="12"/>
      <c r="Y26" s="12"/>
      <c r="Z26" s="21">
        <v>1</v>
      </c>
      <c r="AA26" s="21">
        <v>2</v>
      </c>
      <c r="AB26" s="22">
        <v>2</v>
      </c>
      <c r="AC26" s="22">
        <v>4</v>
      </c>
      <c r="AD26" s="23">
        <v>0.5</v>
      </c>
      <c r="AE26" s="24">
        <v>98</v>
      </c>
      <c r="AF26" s="24">
        <v>113</v>
      </c>
      <c r="AG26" s="23">
        <v>0.8672566371681416</v>
      </c>
      <c r="AH26" s="25">
        <v>3</v>
      </c>
      <c r="AJ26" s="5">
        <f>IF(OR(OR(Z26=Z11,Z26=Z16),Z26=Z21),CHOOSE(RANK(Z26,Z11:Z26)+1,0,400,300,200,100)+Z26+AD26,CHOOSE(RANK(Z26,Z11:Z26)+1,0,400,300,200,100))</f>
        <v>200</v>
      </c>
      <c r="AK26" s="5">
        <f>IF(OR(OR(AJ26=AJ11,AJ26=AJ16),AJ26=AJ21),CHOOSE(RANK(AJ26,AJ11:AJ26)+1,0,400,300,200,100)+AG26,CHOOSE(RANK(AJ26,AJ11:AJ26)+1,0,400,300,200,100))</f>
        <v>200</v>
      </c>
    </row>
    <row r="27" spans="1:34" ht="18" customHeight="1">
      <c r="A27" s="9" t="s">
        <v>19</v>
      </c>
      <c r="B27" s="12"/>
      <c r="C27" s="12"/>
      <c r="D27" s="36" t="s">
        <v>95</v>
      </c>
      <c r="E27" s="19" t="s">
        <v>0</v>
      </c>
      <c r="F27" s="36" t="s">
        <v>95</v>
      </c>
      <c r="G27" s="12"/>
      <c r="H27" s="17"/>
      <c r="I27" s="19"/>
      <c r="J27" s="36" t="s">
        <v>95</v>
      </c>
      <c r="K27" s="19" t="s">
        <v>0</v>
      </c>
      <c r="L27" s="36" t="s">
        <v>95</v>
      </c>
      <c r="M27" s="12"/>
      <c r="N27" s="17"/>
      <c r="O27" s="12"/>
      <c r="P27" s="36" t="s">
        <v>95</v>
      </c>
      <c r="Q27" s="19" t="s">
        <v>0</v>
      </c>
      <c r="R27" s="36" t="s">
        <v>95</v>
      </c>
      <c r="S27" s="12"/>
      <c r="T27" s="17"/>
      <c r="U27" s="12"/>
      <c r="V27" s="12"/>
      <c r="W27" s="12"/>
      <c r="X27" s="12"/>
      <c r="Y27" s="12"/>
      <c r="Z27" s="14"/>
      <c r="AA27" s="15"/>
      <c r="AB27" s="15"/>
      <c r="AC27" s="15"/>
      <c r="AD27" s="15"/>
      <c r="AE27" s="15"/>
      <c r="AF27" s="15"/>
      <c r="AG27" s="15"/>
      <c r="AH27" s="16"/>
    </row>
    <row r="28" spans="1:34" ht="18" customHeight="1" thickBot="1">
      <c r="A28" s="11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  <c r="M28" s="38"/>
      <c r="N28" s="39"/>
      <c r="O28" s="38"/>
      <c r="P28" s="38"/>
      <c r="Q28" s="38"/>
      <c r="R28" s="38"/>
      <c r="S28" s="38"/>
      <c r="T28" s="39"/>
      <c r="U28" s="38"/>
      <c r="V28" s="38"/>
      <c r="W28" s="38"/>
      <c r="X28" s="38"/>
      <c r="Y28" s="38"/>
      <c r="Z28" s="40"/>
      <c r="AA28" s="41"/>
      <c r="AB28" s="41"/>
      <c r="AC28" s="41"/>
      <c r="AD28" s="41"/>
      <c r="AE28" s="41"/>
      <c r="AF28" s="41"/>
      <c r="AG28" s="41"/>
      <c r="AH28" s="42"/>
    </row>
    <row r="29" spans="2:34" ht="18" customHeight="1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2:34" ht="21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2:34" ht="13.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2"/>
      <c r="N31" s="18"/>
      <c r="O31" s="19"/>
      <c r="P31" s="18"/>
      <c r="Q31" s="1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2:34" ht="13.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0"/>
      <c r="N32" s="37"/>
      <c r="O32" s="19"/>
      <c r="P32" s="18"/>
      <c r="Q32" s="20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2:34" ht="13.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2"/>
      <c r="N33" s="18"/>
      <c r="O33" s="19"/>
      <c r="P33" s="18"/>
      <c r="Q33" s="12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</sheetData>
  <sheetProtection/>
  <mergeCells count="25">
    <mergeCell ref="A1:AH1"/>
    <mergeCell ref="B5:G6"/>
    <mergeCell ref="H5:M6"/>
    <mergeCell ref="N5:S6"/>
    <mergeCell ref="T5:Y6"/>
    <mergeCell ref="A2:AH2"/>
    <mergeCell ref="Z5:Z8"/>
    <mergeCell ref="AA5:AA8"/>
    <mergeCell ref="AB5:AB8"/>
    <mergeCell ref="A6:A7"/>
    <mergeCell ref="T4:AH4"/>
    <mergeCell ref="AH5:AH8"/>
    <mergeCell ref="AE5:AE8"/>
    <mergeCell ref="AF5:AF8"/>
    <mergeCell ref="AG5:AG8"/>
    <mergeCell ref="A10:A11"/>
    <mergeCell ref="A15:A16"/>
    <mergeCell ref="A20:A21"/>
    <mergeCell ref="A25:A26"/>
    <mergeCell ref="AD5:AD8"/>
    <mergeCell ref="B7:G8"/>
    <mergeCell ref="H7:M8"/>
    <mergeCell ref="N7:S8"/>
    <mergeCell ref="T7:Y8"/>
    <mergeCell ref="AC5:AC8"/>
  </mergeCells>
  <dataValidations count="1">
    <dataValidation type="whole" operator="greaterThanOrEqual" allowBlank="1" showInputMessage="1" showErrorMessage="1" sqref="J10:J12 L10:L12 P10:P12 R10:R12 V10:V12 X10:X12 P15:P17 R15:R17 V15:V17 X15:X17 V20:V22 X20:X22 N31:N33 P31:P33">
      <formula1>0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2"/>
  <sheetViews>
    <sheetView zoomScaleSheetLayoutView="150" workbookViewId="0" topLeftCell="A1">
      <selection activeCell="AI26" sqref="AI26"/>
    </sheetView>
  </sheetViews>
  <sheetFormatPr defaultColWidth="2.625" defaultRowHeight="13.5"/>
  <cols>
    <col min="1" max="1" width="2.625" style="5" customWidth="1"/>
    <col min="2" max="2" width="17.375" style="5" customWidth="1"/>
    <col min="3" max="26" width="2.875" style="5" customWidth="1"/>
    <col min="27" max="30" width="2.625" style="5" customWidth="1"/>
    <col min="31" max="31" width="8.125" style="5" customWidth="1"/>
    <col min="32" max="33" width="5.00390625" style="5" customWidth="1"/>
    <col min="34" max="34" width="7.75390625" style="5" customWidth="1"/>
    <col min="35" max="35" width="3.625" style="5" customWidth="1"/>
    <col min="36" max="36" width="2.625" style="5" customWidth="1"/>
    <col min="37" max="37" width="4.375" style="5" hidden="1" customWidth="1"/>
    <col min="38" max="38" width="4.875" style="5" hidden="1" customWidth="1"/>
    <col min="39" max="16384" width="2.625" style="5" customWidth="1"/>
  </cols>
  <sheetData>
    <row r="1" spans="2:35" s="1" customFormat="1" ht="23.25" customHeight="1">
      <c r="B1" s="150" t="s">
        <v>14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2:35" s="1" customFormat="1" ht="23.2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s="1" customFormat="1" ht="23.25" customHeight="1" thickBot="1">
      <c r="A3" s="2"/>
      <c r="B3" s="45" t="s">
        <v>20</v>
      </c>
      <c r="C3" s="2"/>
      <c r="D3" s="2"/>
      <c r="AC3" s="44"/>
      <c r="AD3" s="44"/>
      <c r="AE3" s="44"/>
      <c r="AF3" s="151">
        <v>41433</v>
      </c>
      <c r="AG3" s="151"/>
      <c r="AH3" s="151"/>
      <c r="AI3" s="151"/>
    </row>
    <row r="4" spans="1:35" ht="18" customHeight="1">
      <c r="A4" s="3"/>
      <c r="B4" s="4"/>
      <c r="C4" s="130" t="str">
        <f>IF(B9="","",B9)</f>
        <v>リコーインダストリー東北</v>
      </c>
      <c r="D4" s="155"/>
      <c r="E4" s="155"/>
      <c r="F4" s="155"/>
      <c r="G4" s="155"/>
      <c r="H4" s="156"/>
      <c r="I4" s="107" t="str">
        <f>IF(B14="","",B14)</f>
        <v>ＪＴ東京</v>
      </c>
      <c r="J4" s="131"/>
      <c r="K4" s="131"/>
      <c r="L4" s="131"/>
      <c r="M4" s="131"/>
      <c r="N4" s="132"/>
      <c r="O4" s="107" t="str">
        <f>IF(B19="","",B19)</f>
        <v>横河電機</v>
      </c>
      <c r="P4" s="131"/>
      <c r="Q4" s="131"/>
      <c r="R4" s="131"/>
      <c r="S4" s="131"/>
      <c r="T4" s="132"/>
      <c r="U4" s="107" t="str">
        <f>IF(B24="","",B24)</f>
        <v>日本精工</v>
      </c>
      <c r="V4" s="131"/>
      <c r="W4" s="131"/>
      <c r="X4" s="131"/>
      <c r="Y4" s="131"/>
      <c r="Z4" s="132"/>
      <c r="AA4" s="117" t="s">
        <v>7</v>
      </c>
      <c r="AB4" s="117" t="s">
        <v>8</v>
      </c>
      <c r="AC4" s="117" t="s">
        <v>1</v>
      </c>
      <c r="AD4" s="117" t="s">
        <v>2</v>
      </c>
      <c r="AE4" s="141" t="s">
        <v>3</v>
      </c>
      <c r="AF4" s="117" t="s">
        <v>4</v>
      </c>
      <c r="AG4" s="117" t="s">
        <v>5</v>
      </c>
      <c r="AH4" s="144" t="s">
        <v>9</v>
      </c>
      <c r="AI4" s="127" t="s">
        <v>6</v>
      </c>
    </row>
    <row r="5" spans="1:35" ht="18" customHeight="1">
      <c r="A5" s="3"/>
      <c r="B5" s="6"/>
      <c r="C5" s="157"/>
      <c r="D5" s="158"/>
      <c r="E5" s="158"/>
      <c r="F5" s="158"/>
      <c r="G5" s="158"/>
      <c r="H5" s="159"/>
      <c r="I5" s="133"/>
      <c r="J5" s="134"/>
      <c r="K5" s="134"/>
      <c r="L5" s="134"/>
      <c r="M5" s="134"/>
      <c r="N5" s="135"/>
      <c r="O5" s="133"/>
      <c r="P5" s="134"/>
      <c r="Q5" s="134"/>
      <c r="R5" s="134"/>
      <c r="S5" s="134"/>
      <c r="T5" s="135"/>
      <c r="U5" s="133"/>
      <c r="V5" s="134"/>
      <c r="W5" s="134"/>
      <c r="X5" s="134"/>
      <c r="Y5" s="134"/>
      <c r="Z5" s="135"/>
      <c r="AA5" s="118"/>
      <c r="AB5" s="118"/>
      <c r="AC5" s="118"/>
      <c r="AD5" s="118"/>
      <c r="AE5" s="142"/>
      <c r="AF5" s="118"/>
      <c r="AG5" s="118"/>
      <c r="AH5" s="142"/>
      <c r="AI5" s="128"/>
    </row>
    <row r="6" spans="1:35" ht="18" customHeight="1">
      <c r="A6" s="3"/>
      <c r="B6" s="6"/>
      <c r="C6" s="113" t="str">
        <f>+B11</f>
        <v>（宮城県）</v>
      </c>
      <c r="D6" s="145"/>
      <c r="E6" s="145"/>
      <c r="F6" s="145"/>
      <c r="G6" s="145"/>
      <c r="H6" s="146"/>
      <c r="I6" s="113" t="str">
        <f>+B16</f>
        <v>（東京都）</v>
      </c>
      <c r="J6" s="145"/>
      <c r="K6" s="145"/>
      <c r="L6" s="145"/>
      <c r="M6" s="145"/>
      <c r="N6" s="146"/>
      <c r="O6" s="113" t="str">
        <f>+B21</f>
        <v>（東京都）</v>
      </c>
      <c r="P6" s="145"/>
      <c r="Q6" s="145"/>
      <c r="R6" s="145"/>
      <c r="S6" s="145"/>
      <c r="T6" s="146"/>
      <c r="U6" s="113" t="str">
        <f>+B26</f>
        <v>（神奈川県）</v>
      </c>
      <c r="V6" s="145"/>
      <c r="W6" s="145"/>
      <c r="X6" s="145"/>
      <c r="Y6" s="145"/>
      <c r="Z6" s="146"/>
      <c r="AA6" s="118"/>
      <c r="AB6" s="118"/>
      <c r="AC6" s="118"/>
      <c r="AD6" s="118"/>
      <c r="AE6" s="142"/>
      <c r="AF6" s="118"/>
      <c r="AG6" s="118"/>
      <c r="AH6" s="142"/>
      <c r="AI6" s="128"/>
    </row>
    <row r="7" spans="2:35" ht="18" customHeight="1">
      <c r="B7" s="7"/>
      <c r="C7" s="147"/>
      <c r="D7" s="148"/>
      <c r="E7" s="148"/>
      <c r="F7" s="148"/>
      <c r="G7" s="148"/>
      <c r="H7" s="149"/>
      <c r="I7" s="147"/>
      <c r="J7" s="148"/>
      <c r="K7" s="148"/>
      <c r="L7" s="148"/>
      <c r="M7" s="148"/>
      <c r="N7" s="149"/>
      <c r="O7" s="147"/>
      <c r="P7" s="148"/>
      <c r="Q7" s="148"/>
      <c r="R7" s="148"/>
      <c r="S7" s="148"/>
      <c r="T7" s="149"/>
      <c r="U7" s="147"/>
      <c r="V7" s="148"/>
      <c r="W7" s="148"/>
      <c r="X7" s="148"/>
      <c r="Y7" s="148"/>
      <c r="Z7" s="149"/>
      <c r="AA7" s="119"/>
      <c r="AB7" s="119"/>
      <c r="AC7" s="119"/>
      <c r="AD7" s="119"/>
      <c r="AE7" s="143"/>
      <c r="AF7" s="119"/>
      <c r="AG7" s="119"/>
      <c r="AH7" s="143"/>
      <c r="AI7" s="129"/>
    </row>
    <row r="8" spans="2:35" ht="18" customHeight="1">
      <c r="B8" s="8"/>
      <c r="C8" s="12"/>
      <c r="D8" s="12"/>
      <c r="E8" s="12"/>
      <c r="F8" s="12"/>
      <c r="G8" s="12"/>
      <c r="H8" s="12"/>
      <c r="I8" s="13">
        <f>IF(J10="","",IF(J10=2,"○",IF(J10=1,"●",IF(J10=0,"●",""))))</f>
      </c>
      <c r="J8" s="12"/>
      <c r="K8" s="12"/>
      <c r="L8" s="12"/>
      <c r="M8" s="12"/>
      <c r="N8" s="12"/>
      <c r="O8" s="13">
        <f>IF(P10="","",IF(P10=2,"○",IF(P10=1,"●",IF(P10=0,"●",""))))</f>
      </c>
      <c r="P8" s="12"/>
      <c r="Q8" s="12"/>
      <c r="R8" s="12"/>
      <c r="S8" s="12"/>
      <c r="T8" s="12"/>
      <c r="U8" s="13">
        <f>IF(V10="","",IF(V10=2,"○",IF(V10=1,"●",IF(V10=0,"●",""))))</f>
      </c>
      <c r="V8" s="12"/>
      <c r="W8" s="12"/>
      <c r="X8" s="12"/>
      <c r="Y8" s="12"/>
      <c r="Z8" s="12"/>
      <c r="AA8" s="14"/>
      <c r="AB8" s="15"/>
      <c r="AC8" s="15"/>
      <c r="AD8" s="15"/>
      <c r="AE8" s="15"/>
      <c r="AF8" s="15"/>
      <c r="AG8" s="15"/>
      <c r="AH8" s="15"/>
      <c r="AI8" s="16"/>
    </row>
    <row r="9" spans="2:35" ht="18" customHeight="1">
      <c r="B9" s="152" t="s">
        <v>21</v>
      </c>
      <c r="C9" s="12"/>
      <c r="D9" s="12"/>
      <c r="E9" s="12"/>
      <c r="F9" s="12"/>
      <c r="G9" s="12"/>
      <c r="H9" s="12"/>
      <c r="I9" s="17"/>
      <c r="J9" s="12"/>
      <c r="K9" s="18"/>
      <c r="L9" s="19" t="s">
        <v>0</v>
      </c>
      <c r="M9" s="18"/>
      <c r="N9" s="12"/>
      <c r="O9" s="17"/>
      <c r="P9" s="12"/>
      <c r="Q9" s="18"/>
      <c r="R9" s="19" t="s">
        <v>0</v>
      </c>
      <c r="S9" s="18"/>
      <c r="T9" s="12"/>
      <c r="U9" s="17"/>
      <c r="V9" s="12"/>
      <c r="W9" s="18"/>
      <c r="X9" s="19" t="s">
        <v>0</v>
      </c>
      <c r="Y9" s="18"/>
      <c r="Z9" s="12"/>
      <c r="AA9" s="14"/>
      <c r="AB9" s="15"/>
      <c r="AC9" s="15"/>
      <c r="AD9" s="15"/>
      <c r="AE9" s="15"/>
      <c r="AF9" s="15"/>
      <c r="AG9" s="15"/>
      <c r="AH9" s="15"/>
      <c r="AI9" s="16"/>
    </row>
    <row r="10" spans="2:38" ht="18" customHeight="1">
      <c r="B10" s="152"/>
      <c r="C10" s="12"/>
      <c r="D10" s="12"/>
      <c r="E10" s="12"/>
      <c r="F10" s="12"/>
      <c r="G10" s="12"/>
      <c r="H10" s="12"/>
      <c r="I10" s="17"/>
      <c r="J10" s="20">
        <f>IF(K9="","",IF(K9&gt;M9,1,0)+IF(K10&gt;M10,1,0)+IF(K11&gt;M11,1,0))</f>
      </c>
      <c r="K10" s="18"/>
      <c r="L10" s="19" t="s">
        <v>0</v>
      </c>
      <c r="M10" s="18"/>
      <c r="N10" s="20">
        <f>IF(M9="","",IF(M9&gt;K9,1,0)+IF(M10&gt;K10,1,0)+IF(M11&gt;K11,1,0))</f>
      </c>
      <c r="O10" s="17"/>
      <c r="P10" s="20">
        <f>IF(Q9="","",IF(Q9&gt;S9,1,0)+IF(Q10&gt;S10,1,0)+IF(Q11&gt;S11,1,0))</f>
      </c>
      <c r="Q10" s="18"/>
      <c r="R10" s="19" t="s">
        <v>0</v>
      </c>
      <c r="S10" s="18"/>
      <c r="T10" s="20">
        <f>IF(S9="","",IF(S9&gt;Q9,1,0)+IF(S10&gt;Q10,1,0)+IF(S11&gt;Q11,1,0))</f>
      </c>
      <c r="U10" s="17"/>
      <c r="V10" s="20">
        <f>IF(W9="","",IF(W9&gt;Y9,1,0)+IF(W10&gt;Y10,1,0)+IF(W11&gt;Y11,1,0))</f>
      </c>
      <c r="W10" s="18"/>
      <c r="X10" s="19" t="s">
        <v>0</v>
      </c>
      <c r="Y10" s="18"/>
      <c r="Z10" s="20">
        <f>IF(Y9="","",IF(Y9&gt;W9,1,0)+IF(Y10&gt;W10,1,0)+IF(Y11&gt;W11,1,0))</f>
      </c>
      <c r="AA10" s="21">
        <f>IF(J10="","",EXACT(I8,"○")+EXACT(O8,"○")+EXACT(U8,"○"))</f>
      </c>
      <c r="AB10" s="21">
        <f>IF(N10="","",EXACT(I8,"●")+EXACT(O8,"●")+EXACT(U8,"●"))</f>
      </c>
      <c r="AC10" s="22">
        <f>IF(J10="","",J10+P10+V10)</f>
      </c>
      <c r="AD10" s="22">
        <f>IF(N10="","",N10+T10+Z10)</f>
      </c>
      <c r="AE10" s="23">
        <f>IF(ISERR(AC10/AD10),"",AC10/AD10)</f>
      </c>
      <c r="AF10" s="24">
        <f>IF(K9="","",SUM(K9:K11)+SUM(Q9:Q11)+SUM(W9:W11))</f>
      </c>
      <c r="AG10" s="24">
        <f>IF(M9="","",SUM(M9:M11)+SUM(S9:S11)+SUM(Y9:Y11))</f>
      </c>
      <c r="AH10" s="23" t="str">
        <f>IF(ISERR(AF10/AG10),"　",AF10/AG10)</f>
        <v>　</v>
      </c>
      <c r="AI10" s="25">
        <f>'Ｂグループ試合結果'!AH11</f>
        <v>1</v>
      </c>
      <c r="AJ10" s="5" t="str">
        <f>B9</f>
        <v>リコーインダストリー東北</v>
      </c>
      <c r="AK10" s="5" t="e">
        <f>IF(OR(OR(AA10=AA15,AA10=AA20),AA10=AA25),CHOOSE(RANK(AA10,AA10:AA25)+1,0,400,300,200,100)+AA10+AE10,CHOOSE(RANK(AA10,AA10:AA25)+1,0,400,300,200,100))</f>
        <v>#VALUE!</v>
      </c>
      <c r="AL10" s="5" t="e">
        <f>IF(OR(OR(AK10=AK15,AK10=AK20),AK10=AK25),CHOOSE(RANK(AK10,AK10:AK25)+1,0,400,300,200,100)+AH10,CHOOSE(RANK(AK10,AK10:AK25)+1,0,400,300,200,100))</f>
        <v>#VALUE!</v>
      </c>
    </row>
    <row r="11" spans="2:35" ht="18" customHeight="1">
      <c r="B11" s="9" t="s">
        <v>22</v>
      </c>
      <c r="C11" s="12"/>
      <c r="D11" s="12"/>
      <c r="E11" s="12"/>
      <c r="F11" s="12"/>
      <c r="G11" s="12"/>
      <c r="H11" s="12"/>
      <c r="I11" s="17"/>
      <c r="J11" s="19"/>
      <c r="K11" s="18"/>
      <c r="L11" s="19" t="s">
        <v>0</v>
      </c>
      <c r="M11" s="18"/>
      <c r="N11" s="12"/>
      <c r="O11" s="17"/>
      <c r="P11" s="12"/>
      <c r="Q11" s="18"/>
      <c r="R11" s="19" t="s">
        <v>0</v>
      </c>
      <c r="S11" s="18"/>
      <c r="T11" s="19"/>
      <c r="U11" s="17"/>
      <c r="V11" s="12"/>
      <c r="W11" s="18"/>
      <c r="X11" s="19" t="s">
        <v>0</v>
      </c>
      <c r="Y11" s="18"/>
      <c r="Z11" s="12"/>
      <c r="AA11" s="14"/>
      <c r="AB11" s="15"/>
      <c r="AC11" s="15"/>
      <c r="AD11" s="15"/>
      <c r="AE11" s="26"/>
      <c r="AF11" s="27"/>
      <c r="AG11" s="27"/>
      <c r="AH11" s="15"/>
      <c r="AI11" s="16"/>
    </row>
    <row r="12" spans="2:35" ht="18" customHeight="1">
      <c r="B12" s="10"/>
      <c r="C12" s="28"/>
      <c r="D12" s="28"/>
      <c r="E12" s="28"/>
      <c r="F12" s="28"/>
      <c r="G12" s="28"/>
      <c r="H12" s="28"/>
      <c r="I12" s="29"/>
      <c r="J12" s="30"/>
      <c r="K12" s="28"/>
      <c r="L12" s="28"/>
      <c r="M12" s="28"/>
      <c r="N12" s="28"/>
      <c r="O12" s="29"/>
      <c r="P12" s="28"/>
      <c r="Q12" s="28"/>
      <c r="R12" s="30"/>
      <c r="S12" s="28"/>
      <c r="T12" s="30"/>
      <c r="U12" s="29"/>
      <c r="V12" s="28"/>
      <c r="W12" s="28"/>
      <c r="X12" s="28"/>
      <c r="Y12" s="28"/>
      <c r="Z12" s="28"/>
      <c r="AA12" s="31"/>
      <c r="AB12" s="32"/>
      <c r="AC12" s="32"/>
      <c r="AD12" s="32"/>
      <c r="AE12" s="33"/>
      <c r="AF12" s="34"/>
      <c r="AG12" s="34"/>
      <c r="AH12" s="32"/>
      <c r="AI12" s="35"/>
    </row>
    <row r="13" spans="2:35" ht="18" customHeight="1">
      <c r="B13" s="9"/>
      <c r="C13" s="13">
        <f>IF(D15="","",IF(D15=2,"○",IF(D15=1,"●",IF(D15=0,"●",""))))</f>
      </c>
      <c r="D13" s="12"/>
      <c r="E13" s="12"/>
      <c r="F13" s="12"/>
      <c r="G13" s="12"/>
      <c r="H13" s="12"/>
      <c r="I13" s="17"/>
      <c r="J13" s="19"/>
      <c r="K13" s="12"/>
      <c r="L13" s="12"/>
      <c r="M13" s="12"/>
      <c r="N13" s="12"/>
      <c r="O13" s="13">
        <f>IF(P15="","",IF(P15=2,"○",IF(P15=1,"●",IF(P15=0,"●",""))))</f>
      </c>
      <c r="P13" s="12"/>
      <c r="Q13" s="12"/>
      <c r="R13" s="19"/>
      <c r="S13" s="12"/>
      <c r="T13" s="19"/>
      <c r="U13" s="13">
        <f>IF(V15="","",IF(V15=2,"○",IF(V15=1,"●",IF(V15=0,"●",""))))</f>
      </c>
      <c r="V13" s="12"/>
      <c r="W13" s="12"/>
      <c r="X13" s="12"/>
      <c r="Y13" s="12"/>
      <c r="Z13" s="12"/>
      <c r="AA13" s="14"/>
      <c r="AB13" s="15"/>
      <c r="AC13" s="15"/>
      <c r="AD13" s="15"/>
      <c r="AE13" s="26"/>
      <c r="AF13" s="27"/>
      <c r="AG13" s="27"/>
      <c r="AH13" s="15"/>
      <c r="AI13" s="16"/>
    </row>
    <row r="14" spans="2:35" ht="18" customHeight="1">
      <c r="B14" s="100" t="s">
        <v>23</v>
      </c>
      <c r="C14" s="12"/>
      <c r="D14" s="12"/>
      <c r="E14" s="36">
        <f>IF(M9="","",M9)</f>
      </c>
      <c r="F14" s="19" t="s">
        <v>0</v>
      </c>
      <c r="G14" s="36">
        <f>IF(K9="","",K9)</f>
      </c>
      <c r="H14" s="19"/>
      <c r="I14" s="17"/>
      <c r="J14" s="19"/>
      <c r="K14" s="12"/>
      <c r="L14" s="12"/>
      <c r="M14" s="12"/>
      <c r="N14" s="12"/>
      <c r="O14" s="17"/>
      <c r="P14" s="12"/>
      <c r="Q14" s="18"/>
      <c r="R14" s="19" t="s">
        <v>0</v>
      </c>
      <c r="S14" s="18"/>
      <c r="T14" s="19"/>
      <c r="U14" s="17"/>
      <c r="V14" s="12"/>
      <c r="W14" s="18"/>
      <c r="X14" s="19" t="s">
        <v>0</v>
      </c>
      <c r="Y14" s="18"/>
      <c r="Z14" s="12"/>
      <c r="AA14" s="14"/>
      <c r="AB14" s="15"/>
      <c r="AC14" s="15"/>
      <c r="AD14" s="15"/>
      <c r="AE14" s="26"/>
      <c r="AF14" s="27"/>
      <c r="AG14" s="27"/>
      <c r="AH14" s="15"/>
      <c r="AI14" s="16"/>
    </row>
    <row r="15" spans="2:38" ht="18" customHeight="1">
      <c r="B15" s="100"/>
      <c r="C15" s="12"/>
      <c r="D15" s="19">
        <f>N10</f>
      </c>
      <c r="E15" s="36">
        <f>IF(M10="","",M10)</f>
      </c>
      <c r="F15" s="19" t="s">
        <v>0</v>
      </c>
      <c r="G15" s="36">
        <f>IF(K10="","",K10)</f>
      </c>
      <c r="H15" s="19">
        <f>J10</f>
      </c>
      <c r="I15" s="17"/>
      <c r="J15" s="19"/>
      <c r="K15" s="12"/>
      <c r="L15" s="12"/>
      <c r="M15" s="12"/>
      <c r="N15" s="12"/>
      <c r="O15" s="17"/>
      <c r="P15" s="20">
        <f>IF(Q14="","",IF(Q14&gt;S14,1,0)+IF(Q15&gt;S15,1,0)+IF(Q16&gt;S16,1,0))</f>
      </c>
      <c r="Q15" s="18"/>
      <c r="R15" s="19" t="s">
        <v>0</v>
      </c>
      <c r="S15" s="18"/>
      <c r="T15" s="20">
        <f>IF(S14="","",IF(S14&gt;Q14,1,0)+IF(S15&gt;Q15,1,0)+IF(S16&gt;Q16,1,0))</f>
      </c>
      <c r="U15" s="17"/>
      <c r="V15" s="20">
        <f>IF(W14="","",IF(W14&gt;Y14,1,0)+IF(W15&gt;Y15,1,0)+IF(W16&gt;Y16,1,0))</f>
      </c>
      <c r="W15" s="18"/>
      <c r="X15" s="19" t="s">
        <v>0</v>
      </c>
      <c r="Y15" s="18"/>
      <c r="Z15" s="20">
        <f>IF(Y14="","",IF(Y14&gt;W14,1,0)+IF(Y15&gt;W15,1,0)+IF(Y16&gt;W16,1,0))</f>
      </c>
      <c r="AA15" s="21">
        <f>IF(D15="","",EXACT(C13,"○")+EXACT(O13,"○")+EXACT(U13,"○"))</f>
      </c>
      <c r="AB15" s="21">
        <f>IF(H15="","",EXACT(C13,"●")+EXACT(O13,"●")+EXACT(U13,"●"))</f>
      </c>
      <c r="AC15" s="22">
        <f>IF(D15="","",D15+P15+V15)</f>
      </c>
      <c r="AD15" s="22">
        <f>IF(H15="","",H15+T15+Z15)</f>
      </c>
      <c r="AE15" s="23">
        <f>IF(ISERR(AC15/AD15),"",AC15/AD15)</f>
      </c>
      <c r="AF15" s="24">
        <f>IF(E14="","",SUM(E14:E16)+SUM(Q14:Q16)+SUM(W14:W16))</f>
      </c>
      <c r="AG15" s="24">
        <f>IF(G14="","",SUM(G14:G16)+SUM(S14:S16)+SUM(Y14:Y16))</f>
      </c>
      <c r="AH15" s="23" t="str">
        <f>IF(ISERR(AF15/AG15),"　",AF15/AG15)</f>
        <v>　</v>
      </c>
      <c r="AI15" s="25">
        <f>'Ｂグループ試合結果'!AH16</f>
        <v>2</v>
      </c>
      <c r="AJ15" s="5" t="str">
        <f>B14</f>
        <v>ＪＴ東京</v>
      </c>
      <c r="AK15" s="5" t="e">
        <f>IF(OR(OR(AA15=AA20,AA15=AA25),AA15=AA10),CHOOSE(RANK(AA15,AA10:AA25)+1,0,400,300,200,100)+AA15+AE15,CHOOSE(RANK(AA15,AA10:AA25)+1,0,400,300,200,100))</f>
        <v>#VALUE!</v>
      </c>
      <c r="AL15" s="5" t="e">
        <f>IF(OR(OR(AK15=AK20,AK15=AK25),AK15=AK10),CHOOSE(RANK(AK15,AK10:AK25)+1,0,400,300,200,100)+AH15,CHOOSE(RANK(AK15,AK10:AK25)+1,0,400,300,200,100))</f>
        <v>#VALUE!</v>
      </c>
    </row>
    <row r="16" spans="2:35" ht="18" customHeight="1">
      <c r="B16" s="9" t="s">
        <v>16</v>
      </c>
      <c r="C16" s="12"/>
      <c r="D16" s="19"/>
      <c r="E16" s="36">
        <f>IF(M11="","",M11)</f>
      </c>
      <c r="F16" s="19" t="s">
        <v>0</v>
      </c>
      <c r="G16" s="36">
        <f>IF(K11="","",K11)</f>
      </c>
      <c r="H16" s="19"/>
      <c r="I16" s="17"/>
      <c r="J16" s="19"/>
      <c r="K16" s="12"/>
      <c r="L16" s="12"/>
      <c r="M16" s="12"/>
      <c r="N16" s="12"/>
      <c r="O16" s="17"/>
      <c r="P16" s="12"/>
      <c r="Q16" s="18"/>
      <c r="R16" s="19" t="s">
        <v>0</v>
      </c>
      <c r="S16" s="18"/>
      <c r="T16" s="19"/>
      <c r="U16" s="17"/>
      <c r="V16" s="12"/>
      <c r="W16" s="18"/>
      <c r="X16" s="19" t="s">
        <v>0</v>
      </c>
      <c r="Y16" s="18"/>
      <c r="Z16" s="12"/>
      <c r="AA16" s="14"/>
      <c r="AB16" s="15"/>
      <c r="AC16" s="15"/>
      <c r="AD16" s="15"/>
      <c r="AE16" s="15"/>
      <c r="AF16" s="27"/>
      <c r="AG16" s="27"/>
      <c r="AH16" s="15"/>
      <c r="AI16" s="16"/>
    </row>
    <row r="17" spans="2:35" ht="18" customHeight="1">
      <c r="B17" s="10"/>
      <c r="C17" s="28"/>
      <c r="D17" s="30"/>
      <c r="E17" s="28"/>
      <c r="F17" s="28"/>
      <c r="G17" s="28"/>
      <c r="H17" s="30"/>
      <c r="I17" s="29"/>
      <c r="J17" s="30"/>
      <c r="K17" s="28"/>
      <c r="L17" s="28"/>
      <c r="M17" s="28"/>
      <c r="N17" s="28"/>
      <c r="O17" s="29"/>
      <c r="P17" s="28"/>
      <c r="Q17" s="28"/>
      <c r="R17" s="28"/>
      <c r="S17" s="28"/>
      <c r="T17" s="28"/>
      <c r="U17" s="29"/>
      <c r="V17" s="28"/>
      <c r="W17" s="28"/>
      <c r="X17" s="28"/>
      <c r="Y17" s="28"/>
      <c r="Z17" s="28"/>
      <c r="AA17" s="31"/>
      <c r="AB17" s="32"/>
      <c r="AC17" s="32"/>
      <c r="AD17" s="32"/>
      <c r="AE17" s="32"/>
      <c r="AF17" s="34"/>
      <c r="AG17" s="34"/>
      <c r="AH17" s="32"/>
      <c r="AI17" s="35"/>
    </row>
    <row r="18" spans="2:35" ht="18" customHeight="1">
      <c r="B18" s="9"/>
      <c r="C18" s="13">
        <f>IF(D20="","",IF(D20=2,"○",IF(D20=1,"●",IF(D20=0,"●",""))))</f>
      </c>
      <c r="D18" s="19"/>
      <c r="E18" s="12"/>
      <c r="F18" s="12"/>
      <c r="G18" s="12"/>
      <c r="H18" s="19"/>
      <c r="I18" s="13">
        <f>IF(J20="","",IF(J20=2,"○",IF(J20=1,"●",IF(J20=0,"●",""))))</f>
      </c>
      <c r="J18" s="19"/>
      <c r="K18" s="12"/>
      <c r="L18" s="12"/>
      <c r="M18" s="12"/>
      <c r="N18" s="12"/>
      <c r="O18" s="17"/>
      <c r="P18" s="12"/>
      <c r="Q18" s="12"/>
      <c r="R18" s="12"/>
      <c r="S18" s="12"/>
      <c r="T18" s="12"/>
      <c r="U18" s="13">
        <f>IF(V20="","",IF(V20=2,"○",IF(V20=1,"●",IF(V20=0,"●",""))))</f>
      </c>
      <c r="V18" s="12"/>
      <c r="W18" s="12"/>
      <c r="X18" s="12"/>
      <c r="Y18" s="12"/>
      <c r="Z18" s="12"/>
      <c r="AA18" s="14"/>
      <c r="AB18" s="15"/>
      <c r="AC18" s="15"/>
      <c r="AD18" s="15"/>
      <c r="AE18" s="15"/>
      <c r="AF18" s="27"/>
      <c r="AG18" s="27"/>
      <c r="AH18" s="15"/>
      <c r="AI18" s="16"/>
    </row>
    <row r="19" spans="2:35" ht="18" customHeight="1">
      <c r="B19" s="100" t="s">
        <v>24</v>
      </c>
      <c r="C19" s="12"/>
      <c r="D19" s="19"/>
      <c r="E19" s="36">
        <f>IF(S9="","",S9)</f>
      </c>
      <c r="F19" s="19" t="s">
        <v>0</v>
      </c>
      <c r="G19" s="36">
        <f>IF(Q9="","",Q9)</f>
      </c>
      <c r="H19" s="19"/>
      <c r="I19" s="17"/>
      <c r="J19" s="19"/>
      <c r="K19" s="36">
        <f>IF(S14="","",S14)</f>
      </c>
      <c r="L19" s="19" t="s">
        <v>0</v>
      </c>
      <c r="M19" s="36">
        <f>IF(Q14="","",Q14)</f>
      </c>
      <c r="N19" s="12"/>
      <c r="O19" s="17"/>
      <c r="P19" s="12"/>
      <c r="Q19" s="12"/>
      <c r="R19" s="12"/>
      <c r="S19" s="12"/>
      <c r="T19" s="12"/>
      <c r="U19" s="17"/>
      <c r="V19" s="12"/>
      <c r="W19" s="18"/>
      <c r="X19" s="19" t="s">
        <v>0</v>
      </c>
      <c r="Y19" s="18"/>
      <c r="Z19" s="12"/>
      <c r="AA19" s="14"/>
      <c r="AB19" s="15"/>
      <c r="AC19" s="15"/>
      <c r="AD19" s="15"/>
      <c r="AE19" s="15"/>
      <c r="AF19" s="27"/>
      <c r="AG19" s="27"/>
      <c r="AH19" s="15"/>
      <c r="AI19" s="16"/>
    </row>
    <row r="20" spans="2:38" ht="18" customHeight="1">
      <c r="B20" s="100"/>
      <c r="C20" s="12"/>
      <c r="D20" s="19">
        <f>T10</f>
      </c>
      <c r="E20" s="36">
        <f>IF(S10="","",S10)</f>
      </c>
      <c r="F20" s="19" t="s">
        <v>0</v>
      </c>
      <c r="G20" s="36">
        <f>IF(Q10="","",Q10)</f>
      </c>
      <c r="H20" s="19">
        <f>P10</f>
      </c>
      <c r="I20" s="17"/>
      <c r="J20" s="19">
        <f>T15</f>
      </c>
      <c r="K20" s="36">
        <f>IF(S15="","",S15)</f>
      </c>
      <c r="L20" s="19" t="s">
        <v>0</v>
      </c>
      <c r="M20" s="36">
        <f>IF(Q15="","",Q15)</f>
      </c>
      <c r="N20" s="19">
        <f>P15</f>
      </c>
      <c r="O20" s="17"/>
      <c r="P20" s="12"/>
      <c r="Q20" s="12"/>
      <c r="R20" s="12"/>
      <c r="S20" s="12"/>
      <c r="T20" s="12"/>
      <c r="U20" s="17"/>
      <c r="V20" s="20">
        <f>IF(W19="","",IF(W19&gt;Y19,1,0)+IF(W20&gt;Y20,1,0)+IF(W21&gt;Y21,1,0))</f>
      </c>
      <c r="W20" s="37"/>
      <c r="X20" s="19" t="s">
        <v>0</v>
      </c>
      <c r="Y20" s="18"/>
      <c r="Z20" s="20">
        <f>IF(Y19="","",IF(Y19&gt;W19,1,0)+IF(Y20&gt;W20,1,0)+IF(Y21&gt;W21,1,0))</f>
      </c>
      <c r="AA20" s="21">
        <f>IF(D20="","",EXACT(C18,"○")+EXACT(I18,"○")+EXACT(U18,"○"))</f>
      </c>
      <c r="AB20" s="21">
        <f>IF(H20="","",EXACT(C18,"●")+EXACT(I18,"●")+EXACT(U18,"●"))</f>
      </c>
      <c r="AC20" s="22">
        <f>IF(D20="","",+D20+J20+V20)</f>
      </c>
      <c r="AD20" s="22">
        <f>IF(D20="","",H20+N20+Z20)</f>
      </c>
      <c r="AE20" s="23">
        <f>IF(ISERR(AC20/AD20),"",AC20/AD20)</f>
      </c>
      <c r="AF20" s="24">
        <f>IF(E19="","",SUM(E19:E21)+SUM(K19:K21)+SUM(W19:W21))</f>
      </c>
      <c r="AG20" s="24">
        <f>IF(G19="","",SUM(G19:G21)+SUM(M19:M21)+SUM(Y19:Y21))</f>
      </c>
      <c r="AH20" s="23" t="str">
        <f>IF(ISERR(AF20/AG20),"　",AF20/AG20)</f>
        <v>　</v>
      </c>
      <c r="AI20" s="25">
        <f>'Ｂグループ試合結果'!AH21</f>
        <v>4</v>
      </c>
      <c r="AJ20" s="5" t="str">
        <f>B19</f>
        <v>横河電機</v>
      </c>
      <c r="AK20" s="5" t="e">
        <f>IF(OR(OR(AA20=AA25,AA20=AA10),AA20=AA15),CHOOSE(RANK(AA20,AA10:AA25)+1,0,400,300,200,100)+AA20+AE20,CHOOSE(RANK(AA20,AA10:AA25)+1,0,400,300,200,100))</f>
        <v>#VALUE!</v>
      </c>
      <c r="AL20" s="5" t="e">
        <f>IF(OR(OR(AK20=AK25,AK20=AK10),AK20=AK15),CHOOSE(RANK(AK20,AK10:AK25)+1,0,400,300,200,100)+AH20,CHOOSE(RANK(AK20,AK10:AK25)+1,0,400,300,200,100))</f>
        <v>#VALUE!</v>
      </c>
    </row>
    <row r="21" spans="2:35" ht="18" customHeight="1">
      <c r="B21" s="9" t="s">
        <v>16</v>
      </c>
      <c r="C21" s="12"/>
      <c r="D21" s="19"/>
      <c r="E21" s="36">
        <f>IF(S11="","",S11)</f>
      </c>
      <c r="F21" s="19" t="s">
        <v>0</v>
      </c>
      <c r="G21" s="36">
        <f>IF(Q11="","",Q11)</f>
      </c>
      <c r="H21" s="19"/>
      <c r="I21" s="17"/>
      <c r="J21" s="19"/>
      <c r="K21" s="36">
        <f>IF(S16="","",S16)</f>
      </c>
      <c r="L21" s="19" t="s">
        <v>0</v>
      </c>
      <c r="M21" s="36">
        <f>IF(Q16="","",Q16)</f>
      </c>
      <c r="N21" s="12"/>
      <c r="O21" s="17"/>
      <c r="P21" s="12"/>
      <c r="Q21" s="12"/>
      <c r="R21" s="12"/>
      <c r="S21" s="12"/>
      <c r="T21" s="12"/>
      <c r="U21" s="17"/>
      <c r="V21" s="12"/>
      <c r="W21" s="18"/>
      <c r="X21" s="19" t="s">
        <v>0</v>
      </c>
      <c r="Y21" s="18"/>
      <c r="Z21" s="12"/>
      <c r="AA21" s="14"/>
      <c r="AB21" s="15"/>
      <c r="AC21" s="15"/>
      <c r="AD21" s="15"/>
      <c r="AE21" s="15"/>
      <c r="AF21" s="27"/>
      <c r="AG21" s="27"/>
      <c r="AH21" s="15"/>
      <c r="AI21" s="16"/>
    </row>
    <row r="22" spans="2:35" ht="18" customHeight="1">
      <c r="B22" s="10"/>
      <c r="C22" s="28"/>
      <c r="D22" s="30"/>
      <c r="E22" s="28"/>
      <c r="F22" s="28"/>
      <c r="G22" s="28"/>
      <c r="H22" s="30"/>
      <c r="I22" s="29"/>
      <c r="J22" s="30"/>
      <c r="K22" s="28"/>
      <c r="L22" s="28"/>
      <c r="M22" s="28"/>
      <c r="N22" s="28"/>
      <c r="O22" s="29"/>
      <c r="P22" s="28"/>
      <c r="Q22" s="28"/>
      <c r="R22" s="28"/>
      <c r="S22" s="28"/>
      <c r="T22" s="28"/>
      <c r="U22" s="29"/>
      <c r="V22" s="28"/>
      <c r="W22" s="28"/>
      <c r="X22" s="28"/>
      <c r="Y22" s="28"/>
      <c r="Z22" s="28"/>
      <c r="AA22" s="31"/>
      <c r="AB22" s="32"/>
      <c r="AC22" s="32"/>
      <c r="AD22" s="32"/>
      <c r="AE22" s="32"/>
      <c r="AF22" s="34"/>
      <c r="AG22" s="34"/>
      <c r="AH22" s="32"/>
      <c r="AI22" s="35"/>
    </row>
    <row r="23" spans="2:35" ht="18" customHeight="1">
      <c r="B23" s="9"/>
      <c r="C23" s="13">
        <f>IF(D25="","",IF(D25=2,"○",IF(D25=1,"●",IF(D25=0,"●",""))))</f>
      </c>
      <c r="D23" s="19"/>
      <c r="E23" s="12"/>
      <c r="F23" s="12"/>
      <c r="G23" s="12"/>
      <c r="H23" s="19"/>
      <c r="I23" s="13">
        <f>IF(J25="","",IF(J25=2,"○",IF(J25=1,"●",IF(J25=0,"●",""))))</f>
      </c>
      <c r="J23" s="19"/>
      <c r="K23" s="12"/>
      <c r="L23" s="12"/>
      <c r="M23" s="12"/>
      <c r="N23" s="12"/>
      <c r="O23" s="13">
        <f>IF(P25="","",IF(P25=2,"○",IF(P25=1,"●",IF(P25=0,"●",""))))</f>
      </c>
      <c r="P23" s="12"/>
      <c r="Q23" s="12"/>
      <c r="R23" s="12"/>
      <c r="S23" s="12"/>
      <c r="T23" s="12"/>
      <c r="U23" s="17"/>
      <c r="V23" s="12"/>
      <c r="W23" s="12"/>
      <c r="X23" s="12"/>
      <c r="Y23" s="12"/>
      <c r="Z23" s="12"/>
      <c r="AA23" s="14"/>
      <c r="AB23" s="15"/>
      <c r="AC23" s="15"/>
      <c r="AD23" s="15"/>
      <c r="AE23" s="15"/>
      <c r="AF23" s="27"/>
      <c r="AG23" s="27"/>
      <c r="AH23" s="15"/>
      <c r="AI23" s="16"/>
    </row>
    <row r="24" spans="2:35" ht="18" customHeight="1">
      <c r="B24" s="100" t="s">
        <v>25</v>
      </c>
      <c r="C24" s="12"/>
      <c r="D24" s="19"/>
      <c r="E24" s="36">
        <f>IF(Y9="","",Y9)</f>
      </c>
      <c r="F24" s="19" t="s">
        <v>0</v>
      </c>
      <c r="G24" s="36">
        <f>IF(W9="","",W9)</f>
      </c>
      <c r="H24" s="19"/>
      <c r="I24" s="17"/>
      <c r="J24" s="19"/>
      <c r="K24" s="36">
        <f>IF(Y14="","",Y14)</f>
      </c>
      <c r="L24" s="19" t="s">
        <v>0</v>
      </c>
      <c r="M24" s="36">
        <f>IF(W14="","",W14)</f>
      </c>
      <c r="N24" s="12"/>
      <c r="O24" s="17"/>
      <c r="P24" s="12"/>
      <c r="Q24" s="36">
        <f>IF(Y19="","",Y19)</f>
      </c>
      <c r="R24" s="19" t="s">
        <v>0</v>
      </c>
      <c r="S24" s="36">
        <f>IF(W19="","",W19)</f>
      </c>
      <c r="T24" s="12"/>
      <c r="U24" s="17"/>
      <c r="V24" s="12"/>
      <c r="W24" s="12"/>
      <c r="X24" s="12"/>
      <c r="Y24" s="12"/>
      <c r="Z24" s="12"/>
      <c r="AA24" s="14"/>
      <c r="AB24" s="15"/>
      <c r="AC24" s="15"/>
      <c r="AD24" s="15"/>
      <c r="AE24" s="15"/>
      <c r="AF24" s="27"/>
      <c r="AG24" s="27"/>
      <c r="AH24" s="15"/>
      <c r="AI24" s="16"/>
    </row>
    <row r="25" spans="2:38" ht="18" customHeight="1">
      <c r="B25" s="100"/>
      <c r="C25" s="12"/>
      <c r="D25" s="19">
        <f>Z10</f>
      </c>
      <c r="E25" s="36">
        <f>IF(Y10="","",Y10)</f>
      </c>
      <c r="F25" s="19" t="s">
        <v>0</v>
      </c>
      <c r="G25" s="36">
        <f>IF(W10="","",W10)</f>
      </c>
      <c r="H25" s="19">
        <f>V10</f>
      </c>
      <c r="I25" s="17"/>
      <c r="J25" s="19">
        <f>Z15</f>
      </c>
      <c r="K25" s="36">
        <f>IF(Y15="","",Y15)</f>
      </c>
      <c r="L25" s="19" t="s">
        <v>0</v>
      </c>
      <c r="M25" s="36">
        <f>IF(W15="","",W15)</f>
      </c>
      <c r="N25" s="19">
        <f>V15</f>
      </c>
      <c r="O25" s="17"/>
      <c r="P25" s="19">
        <f>Z20</f>
      </c>
      <c r="Q25" s="36">
        <f>IF(Y20="","",Y20)</f>
      </c>
      <c r="R25" s="19" t="s">
        <v>0</v>
      </c>
      <c r="S25" s="36">
        <f>IF(W20="","",W20)</f>
      </c>
      <c r="T25" s="19">
        <f>V20</f>
      </c>
      <c r="U25" s="17"/>
      <c r="V25" s="12"/>
      <c r="W25" s="12"/>
      <c r="X25" s="12"/>
      <c r="Y25" s="12"/>
      <c r="Z25" s="12"/>
      <c r="AA25" s="21">
        <f>IF(D25="","",EXACT(C23,"○")+EXACT(I23,"○")+EXACT(O23,"○"))</f>
      </c>
      <c r="AB25" s="21">
        <f>IF(H25="","",EXACT(C23,"●")+EXACT(I23,"●")+EXACT(O23,"●"))</f>
      </c>
      <c r="AC25" s="22">
        <f>IF(D25="","",D25+J25+P25)</f>
      </c>
      <c r="AD25" s="22">
        <f>IF(D25="","",H25+N25+T25)</f>
      </c>
      <c r="AE25" s="23">
        <f>IF(ISERR(AC25/AD25),"",AC25/AD25)</f>
      </c>
      <c r="AF25" s="24">
        <f>IF(E24="","",SUM(E24:E26)+SUM(K24:K26)+SUM(Q24:Q27))</f>
      </c>
      <c r="AG25" s="24">
        <f>IF(G24="","",SUM(G24:G26)+SUM(M24:M26)+SUM(S24:S26))</f>
      </c>
      <c r="AH25" s="23" t="str">
        <f>IF(ISERR(AF25/AG25),"　",AF25/AG25)</f>
        <v>　</v>
      </c>
      <c r="AI25" s="25">
        <f>'Ｂグループ試合結果'!AH26</f>
        <v>3</v>
      </c>
      <c r="AJ25" s="5" t="str">
        <f>B24</f>
        <v>日本精工</v>
      </c>
      <c r="AK25" s="5" t="e">
        <f>IF(OR(OR(AA25=AA10,AA25=AA15),AA25=AA20),CHOOSE(RANK(AA25,AA10:AA25)+1,0,400,300,200,100)+AA25+AE25,CHOOSE(RANK(AA25,AA10:AA25)+1,0,400,300,200,100))</f>
        <v>#VALUE!</v>
      </c>
      <c r="AL25" s="5" t="e">
        <f>IF(OR(OR(AK25=AK10,AK25=AK15),AK25=AK20),CHOOSE(RANK(AK25,AK10:AK25)+1,0,400,300,200,100)+AH25,CHOOSE(RANK(AK25,AK10:AK25)+1,0,400,300,200,100))</f>
        <v>#VALUE!</v>
      </c>
    </row>
    <row r="26" spans="2:35" ht="18" customHeight="1">
      <c r="B26" s="9" t="s">
        <v>26</v>
      </c>
      <c r="C26" s="12"/>
      <c r="D26" s="12"/>
      <c r="E26" s="36">
        <f>IF(Y11="","",Y11)</f>
      </c>
      <c r="F26" s="19" t="s">
        <v>0</v>
      </c>
      <c r="G26" s="36">
        <f>IF(W11="","",W11)</f>
      </c>
      <c r="H26" s="12"/>
      <c r="I26" s="17"/>
      <c r="J26" s="19"/>
      <c r="K26" s="36">
        <f>IF(Y16="","",Y16)</f>
      </c>
      <c r="L26" s="19" t="s">
        <v>0</v>
      </c>
      <c r="M26" s="36">
        <f>IF(W16="","",W16)</f>
      </c>
      <c r="N26" s="12"/>
      <c r="O26" s="17"/>
      <c r="P26" s="12"/>
      <c r="Q26" s="36">
        <f>IF(Y21="","",Y21)</f>
      </c>
      <c r="R26" s="19" t="s">
        <v>0</v>
      </c>
      <c r="S26" s="36">
        <f>IF(W21="","",W21)</f>
      </c>
      <c r="T26" s="12"/>
      <c r="U26" s="17"/>
      <c r="V26" s="12"/>
      <c r="W26" s="12"/>
      <c r="X26" s="12"/>
      <c r="Y26" s="12"/>
      <c r="Z26" s="12"/>
      <c r="AA26" s="14"/>
      <c r="AB26" s="15"/>
      <c r="AC26" s="15"/>
      <c r="AD26" s="15"/>
      <c r="AE26" s="15"/>
      <c r="AF26" s="15"/>
      <c r="AG26" s="15"/>
      <c r="AH26" s="15"/>
      <c r="AI26" s="16"/>
    </row>
    <row r="27" spans="2:35" ht="18" customHeight="1" thickBot="1">
      <c r="B27" s="11"/>
      <c r="C27" s="38"/>
      <c r="D27" s="38"/>
      <c r="E27" s="38"/>
      <c r="F27" s="38"/>
      <c r="G27" s="38"/>
      <c r="H27" s="38"/>
      <c r="I27" s="39"/>
      <c r="J27" s="38"/>
      <c r="K27" s="38"/>
      <c r="L27" s="38"/>
      <c r="M27" s="38"/>
      <c r="N27" s="38"/>
      <c r="O27" s="39"/>
      <c r="P27" s="38"/>
      <c r="Q27" s="38"/>
      <c r="R27" s="38"/>
      <c r="S27" s="38"/>
      <c r="T27" s="38"/>
      <c r="U27" s="39"/>
      <c r="V27" s="38"/>
      <c r="W27" s="38"/>
      <c r="X27" s="38"/>
      <c r="Y27" s="38"/>
      <c r="Z27" s="38"/>
      <c r="AA27" s="40"/>
      <c r="AB27" s="41"/>
      <c r="AC27" s="41"/>
      <c r="AD27" s="41"/>
      <c r="AE27" s="41"/>
      <c r="AF27" s="41"/>
      <c r="AG27" s="41"/>
      <c r="AH27" s="41"/>
      <c r="AI27" s="42"/>
    </row>
    <row r="28" spans="3:35" ht="18" customHeight="1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3:35" ht="21" customHeight="1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3:35" ht="13.5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12"/>
      <c r="O30" s="18"/>
      <c r="P30" s="19"/>
      <c r="Q30" s="18"/>
      <c r="R30" s="12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3:35" ht="13.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20"/>
      <c r="O31" s="37"/>
      <c r="P31" s="19"/>
      <c r="Q31" s="18"/>
      <c r="R31" s="2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3:35" ht="13.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12"/>
      <c r="O32" s="18"/>
      <c r="P32" s="19"/>
      <c r="Q32" s="18"/>
      <c r="R32" s="12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</sheetData>
  <sheetProtection/>
  <mergeCells count="23">
    <mergeCell ref="B9:B10"/>
    <mergeCell ref="B14:B15"/>
    <mergeCell ref="B19:B20"/>
    <mergeCell ref="B24:B25"/>
    <mergeCell ref="AE4:AE7"/>
    <mergeCell ref="AF4:AF7"/>
    <mergeCell ref="AG4:AG7"/>
    <mergeCell ref="AH4:AH7"/>
    <mergeCell ref="AI4:AI7"/>
    <mergeCell ref="C6:H7"/>
    <mergeCell ref="I6:N7"/>
    <mergeCell ref="O6:T7"/>
    <mergeCell ref="U6:Z7"/>
    <mergeCell ref="B1:AI1"/>
    <mergeCell ref="AF3:AI3"/>
    <mergeCell ref="C4:H5"/>
    <mergeCell ref="I4:N5"/>
    <mergeCell ref="O4:T5"/>
    <mergeCell ref="U4:Z5"/>
    <mergeCell ref="AA4:AA7"/>
    <mergeCell ref="AB4:AB7"/>
    <mergeCell ref="AC4:AC7"/>
    <mergeCell ref="AD4:AD7"/>
  </mergeCells>
  <dataValidations count="1">
    <dataValidation type="whole" operator="greaterThanOrEqual" allowBlank="1" showInputMessage="1" showErrorMessage="1" sqref="K9:K11 M9:M11 Q9:Q11 S9:S11 W9:W11 Y9:Y11 Q14:Q16 S14:S16 W14:W16 Y14:Y16 W19:W21 Y19:Y21 O30:O32 Q30:Q32">
      <formula1>0</formula1>
    </dataValidation>
  </dataValidations>
  <printOptions/>
  <pageMargins left="1.1811023622047245" right="0.7874015748031497" top="0.5511811023622047" bottom="0.629921259842519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42"/>
  <sheetViews>
    <sheetView zoomScale="106" zoomScaleNormal="106" workbookViewId="0" topLeftCell="A1">
      <selection activeCell="A2" sqref="A2:AQ2"/>
    </sheetView>
  </sheetViews>
  <sheetFormatPr defaultColWidth="3.125" defaultRowHeight="12.75" customHeight="1"/>
  <cols>
    <col min="1" max="3" width="3.625" style="47" customWidth="1"/>
    <col min="4" max="5" width="2.125" style="47" customWidth="1"/>
    <col min="6" max="9" width="3.625" style="47" customWidth="1"/>
    <col min="10" max="11" width="2.125" style="47" customWidth="1"/>
    <col min="12" max="15" width="3.625" style="47" customWidth="1"/>
    <col min="16" max="17" width="2.125" style="47" customWidth="1"/>
    <col min="18" max="26" width="3.625" style="47" customWidth="1"/>
    <col min="27" max="28" width="2.125" style="47" customWidth="1"/>
    <col min="29" max="32" width="3.625" style="47" customWidth="1"/>
    <col min="33" max="34" width="2.125" style="47" customWidth="1"/>
    <col min="35" max="38" width="3.625" style="47" customWidth="1"/>
    <col min="39" max="40" width="2.125" style="47" customWidth="1"/>
    <col min="41" max="43" width="3.625" style="47" customWidth="1"/>
    <col min="44" max="16384" width="3.125" style="47" customWidth="1"/>
  </cols>
  <sheetData>
    <row r="1" spans="1:58" ht="30" customHeight="1">
      <c r="A1" s="181" t="s">
        <v>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66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58" ht="30" customHeight="1">
      <c r="A2" s="183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</row>
    <row r="3" spans="1:58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</row>
    <row r="4" spans="1:45" ht="12.75" customHeight="1">
      <c r="A4" s="209" t="s">
        <v>27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51"/>
      <c r="V4" s="51"/>
      <c r="X4" s="209" t="s">
        <v>28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51"/>
      <c r="AS4" s="51"/>
    </row>
    <row r="5" spans="1:45" ht="12.7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51"/>
      <c r="V5" s="51"/>
      <c r="W5" s="51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51"/>
      <c r="AS5" s="51"/>
    </row>
    <row r="6" ht="15" customHeight="1"/>
    <row r="7" spans="8:36" ht="15" customHeight="1">
      <c r="H7" s="170" t="s">
        <v>71</v>
      </c>
      <c r="I7" s="171"/>
      <c r="J7" s="171"/>
      <c r="K7" s="171"/>
      <c r="L7" s="171"/>
      <c r="M7" s="172"/>
      <c r="S7" s="184" t="s">
        <v>43</v>
      </c>
      <c r="T7" s="185"/>
      <c r="U7" s="186"/>
      <c r="V7" s="203" t="s">
        <v>30</v>
      </c>
      <c r="W7" s="204"/>
      <c r="X7" s="204"/>
      <c r="Y7" s="205"/>
      <c r="AE7" s="194" t="s">
        <v>75</v>
      </c>
      <c r="AF7" s="195"/>
      <c r="AG7" s="195"/>
      <c r="AH7" s="195"/>
      <c r="AI7" s="195"/>
      <c r="AJ7" s="196"/>
    </row>
    <row r="8" spans="8:36" ht="15" customHeight="1">
      <c r="H8" s="173"/>
      <c r="I8" s="174"/>
      <c r="J8" s="174"/>
      <c r="K8" s="174"/>
      <c r="L8" s="174"/>
      <c r="M8" s="175"/>
      <c r="S8" s="187"/>
      <c r="T8" s="188"/>
      <c r="U8" s="189"/>
      <c r="V8" s="206"/>
      <c r="W8" s="207"/>
      <c r="X8" s="207"/>
      <c r="Y8" s="208"/>
      <c r="AE8" s="197"/>
      <c r="AF8" s="198"/>
      <c r="AG8" s="198"/>
      <c r="AH8" s="198"/>
      <c r="AI8" s="198"/>
      <c r="AJ8" s="199"/>
    </row>
    <row r="9" spans="8:57" ht="15" customHeight="1">
      <c r="H9" s="176"/>
      <c r="I9" s="177"/>
      <c r="J9" s="177"/>
      <c r="K9" s="177"/>
      <c r="L9" s="177"/>
      <c r="M9" s="178"/>
      <c r="S9" s="184" t="s">
        <v>29</v>
      </c>
      <c r="T9" s="185"/>
      <c r="U9" s="186"/>
      <c r="V9" s="203" t="s">
        <v>73</v>
      </c>
      <c r="W9" s="204"/>
      <c r="X9" s="204"/>
      <c r="Y9" s="205"/>
      <c r="AE9" s="200"/>
      <c r="AF9" s="201"/>
      <c r="AG9" s="201"/>
      <c r="AH9" s="201"/>
      <c r="AI9" s="201"/>
      <c r="AJ9" s="202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5:57" ht="15" customHeight="1">
      <c r="E10" s="60"/>
      <c r="F10" s="60"/>
      <c r="G10" s="60"/>
      <c r="H10" s="60"/>
      <c r="I10" s="60"/>
      <c r="J10" s="87"/>
      <c r="K10" s="65"/>
      <c r="L10" s="60"/>
      <c r="S10" s="187"/>
      <c r="T10" s="188"/>
      <c r="U10" s="189"/>
      <c r="V10" s="206"/>
      <c r="W10" s="207"/>
      <c r="X10" s="207"/>
      <c r="Y10" s="208"/>
      <c r="AB10" s="60"/>
      <c r="AC10" s="60"/>
      <c r="AD10" s="60"/>
      <c r="AE10" s="60"/>
      <c r="AF10" s="60"/>
      <c r="AG10" s="87"/>
      <c r="AH10" s="60"/>
      <c r="AI10" s="60"/>
      <c r="AJ10" s="60"/>
      <c r="AK10" s="60"/>
      <c r="AL10" s="60"/>
      <c r="AM10" s="60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5:57" ht="15" customHeight="1">
      <c r="E11" s="60"/>
      <c r="F11" s="60"/>
      <c r="G11" s="60"/>
      <c r="H11" s="60"/>
      <c r="I11" s="60"/>
      <c r="J11" s="87"/>
      <c r="K11" s="60"/>
      <c r="L11" s="60"/>
      <c r="S11" s="184" t="s">
        <v>42</v>
      </c>
      <c r="T11" s="185"/>
      <c r="U11" s="186"/>
      <c r="V11" s="203" t="s">
        <v>33</v>
      </c>
      <c r="W11" s="204"/>
      <c r="X11" s="204"/>
      <c r="Y11" s="205"/>
      <c r="AB11" s="60"/>
      <c r="AC11" s="60"/>
      <c r="AD11" s="60"/>
      <c r="AE11" s="60"/>
      <c r="AF11" s="60"/>
      <c r="AG11" s="87"/>
      <c r="AH11" s="60"/>
      <c r="AI11" s="60"/>
      <c r="AJ11" s="60"/>
      <c r="AK11" s="60"/>
      <c r="AL11" s="60"/>
      <c r="AM11" s="60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4:57" ht="15" customHeight="1" thickBot="1">
      <c r="D12" s="63"/>
      <c r="E12" s="88"/>
      <c r="F12" s="88"/>
      <c r="G12" s="88"/>
      <c r="H12" s="88"/>
      <c r="I12" s="88"/>
      <c r="J12" s="89"/>
      <c r="K12" s="52"/>
      <c r="L12" s="52"/>
      <c r="M12" s="49"/>
      <c r="N12" s="49"/>
      <c r="O12" s="49"/>
      <c r="P12" s="52"/>
      <c r="Q12" s="49"/>
      <c r="R12" s="49"/>
      <c r="S12" s="187"/>
      <c r="T12" s="188"/>
      <c r="U12" s="189"/>
      <c r="V12" s="206"/>
      <c r="W12" s="207"/>
      <c r="X12" s="207"/>
      <c r="Y12" s="208"/>
      <c r="Z12" s="49"/>
      <c r="AA12" s="63"/>
      <c r="AB12" s="88"/>
      <c r="AC12" s="88"/>
      <c r="AD12" s="88"/>
      <c r="AE12" s="88"/>
      <c r="AF12" s="88"/>
      <c r="AG12" s="89"/>
      <c r="AH12" s="52"/>
      <c r="AI12" s="52"/>
      <c r="AJ12" s="52"/>
      <c r="AK12" s="52"/>
      <c r="AL12" s="52"/>
      <c r="AM12" s="52"/>
      <c r="AN12" s="49"/>
      <c r="AO12" s="49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2:57" ht="15" customHeight="1" thickTop="1">
      <c r="B13" s="60"/>
      <c r="C13" s="60"/>
      <c r="D13" s="87"/>
      <c r="E13" s="60"/>
      <c r="F13" s="62"/>
      <c r="G13" s="56"/>
      <c r="H13" s="56"/>
      <c r="I13" s="179" t="s">
        <v>37</v>
      </c>
      <c r="J13" s="179"/>
      <c r="K13" s="190"/>
      <c r="L13" s="191"/>
      <c r="M13" s="53"/>
      <c r="N13" s="53"/>
      <c r="O13" s="53"/>
      <c r="P13" s="53"/>
      <c r="Q13" s="90"/>
      <c r="R13" s="60"/>
      <c r="S13" s="184" t="s">
        <v>44</v>
      </c>
      <c r="T13" s="185"/>
      <c r="U13" s="186"/>
      <c r="V13" s="203" t="s">
        <v>72</v>
      </c>
      <c r="W13" s="204"/>
      <c r="X13" s="204"/>
      <c r="Y13" s="205"/>
      <c r="AA13" s="87"/>
      <c r="AB13" s="60"/>
      <c r="AC13" s="62"/>
      <c r="AD13" s="56"/>
      <c r="AE13" s="56"/>
      <c r="AF13" s="179" t="s">
        <v>38</v>
      </c>
      <c r="AG13" s="180"/>
      <c r="AH13" s="180"/>
      <c r="AI13" s="180"/>
      <c r="AJ13" s="56"/>
      <c r="AK13" s="53"/>
      <c r="AL13" s="53"/>
      <c r="AM13" s="53"/>
      <c r="AN13" s="90"/>
      <c r="AO13" s="60"/>
      <c r="AP13" s="60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2:57" ht="15" customHeight="1">
      <c r="B14" s="60"/>
      <c r="C14" s="60"/>
      <c r="D14" s="87"/>
      <c r="E14" s="60"/>
      <c r="F14" s="56"/>
      <c r="G14" s="56"/>
      <c r="H14" s="72"/>
      <c r="I14" s="73">
        <v>23</v>
      </c>
      <c r="J14" s="168" t="s">
        <v>34</v>
      </c>
      <c r="K14" s="169"/>
      <c r="L14" s="75">
        <v>21</v>
      </c>
      <c r="M14" s="72"/>
      <c r="N14" s="56"/>
      <c r="O14" s="56"/>
      <c r="P14" s="56"/>
      <c r="Q14" s="90"/>
      <c r="R14" s="60"/>
      <c r="S14" s="187"/>
      <c r="T14" s="188"/>
      <c r="U14" s="189"/>
      <c r="V14" s="206"/>
      <c r="W14" s="207"/>
      <c r="X14" s="207"/>
      <c r="Y14" s="208"/>
      <c r="AA14" s="87"/>
      <c r="AB14" s="60"/>
      <c r="AC14" s="56"/>
      <c r="AD14" s="56"/>
      <c r="AE14" s="72"/>
      <c r="AF14" s="73">
        <v>21</v>
      </c>
      <c r="AG14" s="168" t="s">
        <v>34</v>
      </c>
      <c r="AH14" s="169"/>
      <c r="AI14" s="75">
        <v>19</v>
      </c>
      <c r="AJ14" s="72"/>
      <c r="AK14" s="56"/>
      <c r="AL14" s="56"/>
      <c r="AM14" s="56"/>
      <c r="AN14" s="90"/>
      <c r="AO14" s="60"/>
      <c r="AP14" s="60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2:57" ht="15" customHeight="1">
      <c r="B15" s="60"/>
      <c r="C15" s="60"/>
      <c r="D15" s="87"/>
      <c r="E15" s="60"/>
      <c r="F15" s="56"/>
      <c r="G15" s="56"/>
      <c r="H15" s="69">
        <v>2</v>
      </c>
      <c r="I15" s="73">
        <v>19</v>
      </c>
      <c r="J15" s="168" t="s">
        <v>34</v>
      </c>
      <c r="K15" s="169"/>
      <c r="L15" s="75">
        <v>21</v>
      </c>
      <c r="M15" s="69">
        <v>1</v>
      </c>
      <c r="N15" s="56"/>
      <c r="O15" s="56"/>
      <c r="P15" s="56"/>
      <c r="Q15" s="90"/>
      <c r="R15" s="60"/>
      <c r="AA15" s="87"/>
      <c r="AB15" s="60"/>
      <c r="AC15" s="56"/>
      <c r="AD15" s="56"/>
      <c r="AE15" s="69">
        <v>2</v>
      </c>
      <c r="AF15" s="73">
        <v>21</v>
      </c>
      <c r="AG15" s="168" t="s">
        <v>34</v>
      </c>
      <c r="AH15" s="169"/>
      <c r="AI15" s="75">
        <v>18</v>
      </c>
      <c r="AJ15" s="69">
        <v>0</v>
      </c>
      <c r="AK15" s="56"/>
      <c r="AL15" s="56"/>
      <c r="AM15" s="56"/>
      <c r="AN15" s="90"/>
      <c r="AO15" s="60"/>
      <c r="AP15" s="60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2:57" ht="15" customHeight="1">
      <c r="B16" s="60"/>
      <c r="C16" s="60"/>
      <c r="D16" s="87"/>
      <c r="E16" s="60"/>
      <c r="F16" s="56"/>
      <c r="G16" s="56"/>
      <c r="H16" s="72"/>
      <c r="I16" s="73">
        <v>21</v>
      </c>
      <c r="J16" s="168" t="s">
        <v>34</v>
      </c>
      <c r="K16" s="169"/>
      <c r="L16" s="75">
        <v>12</v>
      </c>
      <c r="M16" s="72"/>
      <c r="N16" s="56"/>
      <c r="O16" s="56"/>
      <c r="P16" s="56"/>
      <c r="Q16" s="90"/>
      <c r="R16" s="60"/>
      <c r="AA16" s="87"/>
      <c r="AB16" s="60"/>
      <c r="AC16" s="56"/>
      <c r="AD16" s="56"/>
      <c r="AE16" s="72"/>
      <c r="AF16" s="73"/>
      <c r="AG16" s="168" t="s">
        <v>34</v>
      </c>
      <c r="AH16" s="169"/>
      <c r="AI16" s="75"/>
      <c r="AJ16" s="72"/>
      <c r="AK16" s="56"/>
      <c r="AL16" s="56"/>
      <c r="AM16" s="56"/>
      <c r="AN16" s="90"/>
      <c r="AO16" s="60"/>
      <c r="AP16" s="60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ht="15" customHeight="1" thickBot="1">
      <c r="A17" s="63"/>
      <c r="B17" s="88"/>
      <c r="C17" s="88"/>
      <c r="D17" s="89"/>
      <c r="E17" s="48"/>
      <c r="F17" s="48"/>
      <c r="G17" s="48"/>
      <c r="H17" s="48"/>
      <c r="I17" s="48"/>
      <c r="J17" s="48"/>
      <c r="K17" s="48"/>
      <c r="L17" s="48"/>
      <c r="M17" s="48"/>
      <c r="N17" s="52"/>
      <c r="O17" s="52"/>
      <c r="P17" s="52"/>
      <c r="Q17" s="91"/>
      <c r="R17" s="88"/>
      <c r="S17" s="88"/>
      <c r="T17" s="49"/>
      <c r="U17" s="49"/>
      <c r="V17" s="49"/>
      <c r="W17" s="49"/>
      <c r="X17" s="63"/>
      <c r="Y17" s="88"/>
      <c r="Z17" s="88"/>
      <c r="AA17" s="89"/>
      <c r="AB17" s="52"/>
      <c r="AC17" s="48"/>
      <c r="AD17" s="48"/>
      <c r="AE17" s="48"/>
      <c r="AF17" s="48"/>
      <c r="AG17" s="48"/>
      <c r="AH17" s="48"/>
      <c r="AI17" s="48"/>
      <c r="AJ17" s="64"/>
      <c r="AK17" s="52"/>
      <c r="AL17" s="52"/>
      <c r="AM17" s="52"/>
      <c r="AN17" s="91"/>
      <c r="AO17" s="88"/>
      <c r="AP17" s="88"/>
      <c r="AQ17" s="49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ht="15" customHeight="1" thickTop="1">
      <c r="A18" s="60"/>
      <c r="B18" s="86"/>
      <c r="C18" s="179" t="s">
        <v>60</v>
      </c>
      <c r="D18" s="179"/>
      <c r="E18" s="190"/>
      <c r="F18" s="190"/>
      <c r="G18" s="54"/>
      <c r="M18" s="70"/>
      <c r="N18" s="62"/>
      <c r="O18" s="225" t="s">
        <v>36</v>
      </c>
      <c r="P18" s="226"/>
      <c r="Q18" s="226"/>
      <c r="R18" s="226"/>
      <c r="S18" s="56"/>
      <c r="T18" s="92"/>
      <c r="X18" s="87"/>
      <c r="Y18" s="62"/>
      <c r="Z18" s="179" t="s">
        <v>61</v>
      </c>
      <c r="AA18" s="179"/>
      <c r="AB18" s="190"/>
      <c r="AC18" s="190"/>
      <c r="AD18" s="54"/>
      <c r="AJ18" s="70"/>
      <c r="AK18" s="62"/>
      <c r="AL18" s="179" t="s">
        <v>40</v>
      </c>
      <c r="AM18" s="180"/>
      <c r="AN18" s="180"/>
      <c r="AO18" s="180"/>
      <c r="AP18" s="56"/>
      <c r="AQ18" s="92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ht="15" customHeight="1">
      <c r="A19" s="60"/>
      <c r="B19" s="83"/>
      <c r="C19" s="73">
        <v>16</v>
      </c>
      <c r="D19" s="168" t="s">
        <v>34</v>
      </c>
      <c r="E19" s="169"/>
      <c r="F19" s="75">
        <v>21</v>
      </c>
      <c r="G19" s="74"/>
      <c r="M19" s="70"/>
      <c r="N19" s="72"/>
      <c r="O19" s="73">
        <v>23</v>
      </c>
      <c r="P19" s="168" t="s">
        <v>34</v>
      </c>
      <c r="Q19" s="169"/>
      <c r="R19" s="75">
        <v>21</v>
      </c>
      <c r="S19" s="72"/>
      <c r="T19" s="92"/>
      <c r="X19" s="87"/>
      <c r="Y19" s="72"/>
      <c r="Z19" s="73">
        <v>21</v>
      </c>
      <c r="AA19" s="168" t="s">
        <v>34</v>
      </c>
      <c r="AB19" s="169"/>
      <c r="AC19" s="75">
        <v>18</v>
      </c>
      <c r="AD19" s="74"/>
      <c r="AJ19" s="70"/>
      <c r="AK19" s="72"/>
      <c r="AL19" s="73">
        <v>21</v>
      </c>
      <c r="AM19" s="168" t="s">
        <v>34</v>
      </c>
      <c r="AN19" s="169"/>
      <c r="AO19" s="75">
        <v>17</v>
      </c>
      <c r="AP19" s="72"/>
      <c r="AQ19" s="92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ht="15" customHeight="1">
      <c r="A20" s="60"/>
      <c r="B20" s="84">
        <v>2</v>
      </c>
      <c r="C20" s="73">
        <v>21</v>
      </c>
      <c r="D20" s="168" t="s">
        <v>34</v>
      </c>
      <c r="E20" s="169"/>
      <c r="F20" s="75">
        <v>19</v>
      </c>
      <c r="G20" s="76">
        <v>1</v>
      </c>
      <c r="M20" s="70"/>
      <c r="N20" s="69">
        <v>2</v>
      </c>
      <c r="O20" s="73">
        <v>21</v>
      </c>
      <c r="P20" s="168" t="s">
        <v>34</v>
      </c>
      <c r="Q20" s="169"/>
      <c r="R20" s="75">
        <v>11</v>
      </c>
      <c r="S20" s="69">
        <v>0</v>
      </c>
      <c r="T20" s="92"/>
      <c r="X20" s="87"/>
      <c r="Y20" s="69">
        <v>2</v>
      </c>
      <c r="Z20" s="73">
        <v>21</v>
      </c>
      <c r="AA20" s="168" t="s">
        <v>34</v>
      </c>
      <c r="AB20" s="169"/>
      <c r="AC20" s="75">
        <v>19</v>
      </c>
      <c r="AD20" s="76">
        <v>0</v>
      </c>
      <c r="AJ20" s="70"/>
      <c r="AK20" s="69">
        <v>2</v>
      </c>
      <c r="AL20" s="73">
        <v>21</v>
      </c>
      <c r="AM20" s="168" t="s">
        <v>34</v>
      </c>
      <c r="AN20" s="169"/>
      <c r="AO20" s="75">
        <v>17</v>
      </c>
      <c r="AP20" s="69">
        <v>0</v>
      </c>
      <c r="AQ20" s="92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ht="15" customHeight="1">
      <c r="A21" s="60"/>
      <c r="B21" s="83"/>
      <c r="C21" s="73">
        <v>21</v>
      </c>
      <c r="D21" s="168" t="s">
        <v>34</v>
      </c>
      <c r="E21" s="169"/>
      <c r="F21" s="75">
        <v>9</v>
      </c>
      <c r="G21" s="74"/>
      <c r="M21" s="70"/>
      <c r="N21" s="72"/>
      <c r="O21" s="73"/>
      <c r="P21" s="168" t="s">
        <v>34</v>
      </c>
      <c r="Q21" s="169"/>
      <c r="R21" s="75"/>
      <c r="S21" s="72"/>
      <c r="T21" s="92"/>
      <c r="X21" s="87"/>
      <c r="Y21" s="72"/>
      <c r="Z21" s="73"/>
      <c r="AA21" s="168" t="s">
        <v>34</v>
      </c>
      <c r="AB21" s="169"/>
      <c r="AC21" s="75"/>
      <c r="AD21" s="74"/>
      <c r="AJ21" s="70"/>
      <c r="AK21" s="72"/>
      <c r="AL21" s="73"/>
      <c r="AM21" s="168" t="s">
        <v>34</v>
      </c>
      <c r="AN21" s="169"/>
      <c r="AO21" s="75"/>
      <c r="AP21" s="72"/>
      <c r="AQ21" s="92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ht="15" customHeight="1" thickBot="1">
      <c r="A22" s="82"/>
      <c r="B22" s="85"/>
      <c r="C22" s="56"/>
      <c r="D22" s="56"/>
      <c r="E22" s="56"/>
      <c r="F22" s="56"/>
      <c r="G22" s="57"/>
      <c r="M22" s="79"/>
      <c r="N22" s="61"/>
      <c r="O22" s="56"/>
      <c r="P22" s="56"/>
      <c r="Q22" s="56"/>
      <c r="R22" s="56"/>
      <c r="S22" s="61"/>
      <c r="T22" s="93"/>
      <c r="X22" s="97"/>
      <c r="Y22" s="56"/>
      <c r="Z22" s="56"/>
      <c r="AA22" s="56"/>
      <c r="AB22" s="56"/>
      <c r="AC22" s="56"/>
      <c r="AD22" s="57"/>
      <c r="AJ22" s="79"/>
      <c r="AK22" s="56"/>
      <c r="AL22" s="56"/>
      <c r="AM22" s="56"/>
      <c r="AN22" s="56"/>
      <c r="AO22" s="56"/>
      <c r="AP22" s="61"/>
      <c r="AQ22" s="98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ht="15" customHeight="1" thickTop="1">
      <c r="A23" s="219" t="s">
        <v>80</v>
      </c>
      <c r="B23" s="220"/>
      <c r="C23" s="80"/>
      <c r="D23" s="80"/>
      <c r="E23" s="81"/>
      <c r="F23" s="81"/>
      <c r="G23" s="219" t="s">
        <v>79</v>
      </c>
      <c r="H23" s="220"/>
      <c r="I23" s="80"/>
      <c r="J23" s="80"/>
      <c r="K23" s="81"/>
      <c r="L23" s="81"/>
      <c r="M23" s="219" t="s">
        <v>81</v>
      </c>
      <c r="N23" s="220"/>
      <c r="O23" s="80"/>
      <c r="P23" s="80"/>
      <c r="Q23" s="81"/>
      <c r="R23" s="81"/>
      <c r="S23" s="219" t="s">
        <v>82</v>
      </c>
      <c r="T23" s="220"/>
      <c r="U23" s="81"/>
      <c r="V23" s="81"/>
      <c r="W23" s="81"/>
      <c r="X23" s="221" t="s">
        <v>74</v>
      </c>
      <c r="Y23" s="220"/>
      <c r="Z23" s="81"/>
      <c r="AA23" s="81"/>
      <c r="AB23" s="81"/>
      <c r="AC23" s="81"/>
      <c r="AD23" s="219" t="s">
        <v>83</v>
      </c>
      <c r="AE23" s="220"/>
      <c r="AF23" s="80"/>
      <c r="AG23" s="80"/>
      <c r="AH23" s="81"/>
      <c r="AI23" s="81"/>
      <c r="AJ23" s="219" t="s">
        <v>84</v>
      </c>
      <c r="AK23" s="220"/>
      <c r="AL23" s="81"/>
      <c r="AM23" s="81"/>
      <c r="AN23" s="81"/>
      <c r="AO23" s="81"/>
      <c r="AP23" s="219" t="s">
        <v>85</v>
      </c>
      <c r="AQ23" s="222"/>
      <c r="AR23" s="50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5" customHeight="1">
      <c r="A24" s="221"/>
      <c r="B24" s="222"/>
      <c r="C24" s="80"/>
      <c r="D24" s="80"/>
      <c r="E24" s="81"/>
      <c r="F24" s="81"/>
      <c r="G24" s="221"/>
      <c r="H24" s="222"/>
      <c r="I24" s="80"/>
      <c r="J24" s="80"/>
      <c r="K24" s="81"/>
      <c r="L24" s="81"/>
      <c r="M24" s="221"/>
      <c r="N24" s="222"/>
      <c r="O24" s="80"/>
      <c r="P24" s="80"/>
      <c r="Q24" s="81"/>
      <c r="R24" s="81"/>
      <c r="S24" s="221"/>
      <c r="T24" s="222"/>
      <c r="U24" s="81"/>
      <c r="V24" s="81"/>
      <c r="W24" s="81"/>
      <c r="X24" s="221"/>
      <c r="Y24" s="222"/>
      <c r="Z24" s="81"/>
      <c r="AA24" s="81"/>
      <c r="AB24" s="81"/>
      <c r="AC24" s="81"/>
      <c r="AD24" s="221"/>
      <c r="AE24" s="222"/>
      <c r="AF24" s="80"/>
      <c r="AG24" s="80"/>
      <c r="AH24" s="81"/>
      <c r="AI24" s="81"/>
      <c r="AJ24" s="221"/>
      <c r="AK24" s="222"/>
      <c r="AL24" s="81"/>
      <c r="AM24" s="81"/>
      <c r="AN24" s="81"/>
      <c r="AO24" s="81"/>
      <c r="AP24" s="221"/>
      <c r="AQ24" s="222"/>
      <c r="AR24" s="50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5" customHeight="1">
      <c r="A25" s="221"/>
      <c r="B25" s="222"/>
      <c r="C25" s="80"/>
      <c r="D25" s="80"/>
      <c r="E25" s="81"/>
      <c r="F25" s="81"/>
      <c r="G25" s="221"/>
      <c r="H25" s="222"/>
      <c r="I25" s="80"/>
      <c r="J25" s="80"/>
      <c r="K25" s="81"/>
      <c r="L25" s="81"/>
      <c r="M25" s="221"/>
      <c r="N25" s="222"/>
      <c r="O25" s="80"/>
      <c r="P25" s="80"/>
      <c r="Q25" s="81"/>
      <c r="R25" s="81"/>
      <c r="S25" s="221"/>
      <c r="T25" s="222"/>
      <c r="U25" s="81"/>
      <c r="V25" s="81"/>
      <c r="W25" s="81"/>
      <c r="X25" s="221"/>
      <c r="Y25" s="222"/>
      <c r="Z25" s="81"/>
      <c r="AA25" s="81"/>
      <c r="AB25" s="81"/>
      <c r="AC25" s="81"/>
      <c r="AD25" s="221"/>
      <c r="AE25" s="222"/>
      <c r="AF25" s="80"/>
      <c r="AG25" s="80"/>
      <c r="AH25" s="81"/>
      <c r="AI25" s="81"/>
      <c r="AJ25" s="221"/>
      <c r="AK25" s="222"/>
      <c r="AL25" s="81"/>
      <c r="AM25" s="81"/>
      <c r="AN25" s="81"/>
      <c r="AO25" s="81"/>
      <c r="AP25" s="221"/>
      <c r="AQ25" s="222"/>
      <c r="AR25" s="50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5" customHeight="1">
      <c r="A26" s="221"/>
      <c r="B26" s="222"/>
      <c r="C26" s="80"/>
      <c r="D26" s="80"/>
      <c r="E26" s="81"/>
      <c r="F26" s="81"/>
      <c r="G26" s="221"/>
      <c r="H26" s="222"/>
      <c r="I26" s="80"/>
      <c r="J26" s="80"/>
      <c r="K26" s="81"/>
      <c r="L26" s="81"/>
      <c r="M26" s="221"/>
      <c r="N26" s="222"/>
      <c r="O26" s="80"/>
      <c r="P26" s="80"/>
      <c r="Q26" s="81"/>
      <c r="R26" s="81"/>
      <c r="S26" s="221"/>
      <c r="T26" s="222"/>
      <c r="U26" s="81"/>
      <c r="V26" s="81"/>
      <c r="W26" s="81"/>
      <c r="X26" s="221"/>
      <c r="Y26" s="222"/>
      <c r="Z26" s="81"/>
      <c r="AA26" s="81"/>
      <c r="AB26" s="81"/>
      <c r="AC26" s="81"/>
      <c r="AD26" s="221"/>
      <c r="AE26" s="222"/>
      <c r="AF26" s="80"/>
      <c r="AG26" s="80"/>
      <c r="AH26" s="81"/>
      <c r="AI26" s="81"/>
      <c r="AJ26" s="221"/>
      <c r="AK26" s="222"/>
      <c r="AL26" s="81"/>
      <c r="AM26" s="81"/>
      <c r="AN26" s="81"/>
      <c r="AO26" s="81"/>
      <c r="AP26" s="221"/>
      <c r="AQ26" s="222"/>
      <c r="AR26" s="50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5" customHeight="1">
      <c r="A27" s="221"/>
      <c r="B27" s="222"/>
      <c r="C27" s="80"/>
      <c r="D27" s="80"/>
      <c r="E27" s="81"/>
      <c r="F27" s="81"/>
      <c r="G27" s="221"/>
      <c r="H27" s="222"/>
      <c r="I27" s="80"/>
      <c r="J27" s="80"/>
      <c r="K27" s="81"/>
      <c r="L27" s="81"/>
      <c r="M27" s="221"/>
      <c r="N27" s="222"/>
      <c r="O27" s="80"/>
      <c r="P27" s="80"/>
      <c r="Q27" s="81"/>
      <c r="R27" s="81"/>
      <c r="S27" s="221"/>
      <c r="T27" s="222"/>
      <c r="U27" s="81"/>
      <c r="V27" s="81"/>
      <c r="W27" s="81"/>
      <c r="X27" s="221"/>
      <c r="Y27" s="222"/>
      <c r="Z27" s="81"/>
      <c r="AA27" s="81"/>
      <c r="AB27" s="81"/>
      <c r="AC27" s="81"/>
      <c r="AD27" s="221"/>
      <c r="AE27" s="222"/>
      <c r="AF27" s="80"/>
      <c r="AG27" s="80"/>
      <c r="AH27" s="81"/>
      <c r="AI27" s="81"/>
      <c r="AJ27" s="221"/>
      <c r="AK27" s="222"/>
      <c r="AL27" s="81"/>
      <c r="AM27" s="81"/>
      <c r="AN27" s="81"/>
      <c r="AO27" s="81"/>
      <c r="AP27" s="221"/>
      <c r="AQ27" s="222"/>
      <c r="AR27" s="50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5" customHeight="1">
      <c r="A28" s="221"/>
      <c r="B28" s="222"/>
      <c r="C28" s="80"/>
      <c r="D28" s="80"/>
      <c r="E28" s="81"/>
      <c r="F28" s="81"/>
      <c r="G28" s="221"/>
      <c r="H28" s="222"/>
      <c r="I28" s="80"/>
      <c r="J28" s="80"/>
      <c r="K28" s="81"/>
      <c r="L28" s="81"/>
      <c r="M28" s="221"/>
      <c r="N28" s="222"/>
      <c r="O28" s="80"/>
      <c r="P28" s="80"/>
      <c r="Q28" s="81"/>
      <c r="R28" s="81"/>
      <c r="S28" s="221"/>
      <c r="T28" s="222"/>
      <c r="U28" s="81"/>
      <c r="V28" s="81"/>
      <c r="W28" s="81"/>
      <c r="X28" s="221"/>
      <c r="Y28" s="222"/>
      <c r="Z28" s="81"/>
      <c r="AA28" s="81"/>
      <c r="AB28" s="81"/>
      <c r="AC28" s="81"/>
      <c r="AD28" s="221"/>
      <c r="AE28" s="222"/>
      <c r="AF28" s="80"/>
      <c r="AG28" s="80"/>
      <c r="AH28" s="81"/>
      <c r="AI28" s="81"/>
      <c r="AJ28" s="221"/>
      <c r="AK28" s="222"/>
      <c r="AL28" s="81"/>
      <c r="AM28" s="81"/>
      <c r="AN28" s="81"/>
      <c r="AO28" s="81"/>
      <c r="AP28" s="221"/>
      <c r="AQ28" s="222"/>
      <c r="AR28" s="50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5" customHeight="1">
      <c r="A29" s="221"/>
      <c r="B29" s="222"/>
      <c r="C29" s="80"/>
      <c r="D29" s="80"/>
      <c r="E29" s="81"/>
      <c r="F29" s="81"/>
      <c r="G29" s="221"/>
      <c r="H29" s="222"/>
      <c r="I29" s="80"/>
      <c r="J29" s="80"/>
      <c r="K29" s="81"/>
      <c r="L29" s="81"/>
      <c r="M29" s="221"/>
      <c r="N29" s="222"/>
      <c r="O29" s="80"/>
      <c r="P29" s="80"/>
      <c r="Q29" s="81"/>
      <c r="R29" s="81"/>
      <c r="S29" s="221"/>
      <c r="T29" s="222"/>
      <c r="U29" s="81"/>
      <c r="V29" s="81"/>
      <c r="W29" s="81"/>
      <c r="X29" s="221"/>
      <c r="Y29" s="222"/>
      <c r="Z29" s="81"/>
      <c r="AA29" s="81"/>
      <c r="AB29" s="81"/>
      <c r="AC29" s="81"/>
      <c r="AD29" s="221"/>
      <c r="AE29" s="222"/>
      <c r="AF29" s="80"/>
      <c r="AG29" s="80"/>
      <c r="AH29" s="81"/>
      <c r="AI29" s="81"/>
      <c r="AJ29" s="221"/>
      <c r="AK29" s="222"/>
      <c r="AL29" s="81"/>
      <c r="AM29" s="81"/>
      <c r="AN29" s="81"/>
      <c r="AO29" s="81"/>
      <c r="AP29" s="221"/>
      <c r="AQ29" s="222"/>
      <c r="AR29" s="50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5" customHeight="1">
      <c r="A30" s="223"/>
      <c r="B30" s="224"/>
      <c r="C30" s="80"/>
      <c r="D30" s="80"/>
      <c r="E30" s="81"/>
      <c r="F30" s="81"/>
      <c r="G30" s="223"/>
      <c r="H30" s="224"/>
      <c r="I30" s="80"/>
      <c r="J30" s="80"/>
      <c r="K30" s="81"/>
      <c r="L30" s="81"/>
      <c r="M30" s="223"/>
      <c r="N30" s="224"/>
      <c r="O30" s="80"/>
      <c r="P30" s="80"/>
      <c r="Q30" s="81"/>
      <c r="R30" s="81"/>
      <c r="S30" s="223"/>
      <c r="T30" s="224"/>
      <c r="U30" s="81"/>
      <c r="V30" s="81"/>
      <c r="W30" s="81"/>
      <c r="X30" s="223"/>
      <c r="Y30" s="224"/>
      <c r="Z30" s="81"/>
      <c r="AA30" s="81"/>
      <c r="AB30" s="81"/>
      <c r="AC30" s="81"/>
      <c r="AD30" s="223"/>
      <c r="AE30" s="224"/>
      <c r="AF30" s="80"/>
      <c r="AG30" s="80"/>
      <c r="AH30" s="81"/>
      <c r="AI30" s="81"/>
      <c r="AJ30" s="223"/>
      <c r="AK30" s="224"/>
      <c r="AL30" s="81"/>
      <c r="AM30" s="81"/>
      <c r="AN30" s="81"/>
      <c r="AO30" s="81"/>
      <c r="AP30" s="223"/>
      <c r="AQ30" s="224"/>
      <c r="AR30" s="50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4:56" ht="15" customHeight="1">
      <c r="D31" s="60"/>
      <c r="E31" s="71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94"/>
      <c r="Q31" s="60"/>
      <c r="AA31" s="60"/>
      <c r="AB31" s="71"/>
      <c r="AC31" s="56"/>
      <c r="AD31" s="56"/>
      <c r="AE31" s="56"/>
      <c r="AF31" s="56"/>
      <c r="AG31" s="56"/>
      <c r="AH31" s="56"/>
      <c r="AI31" s="56"/>
      <c r="AJ31" s="56"/>
      <c r="AK31" s="56"/>
      <c r="AL31" s="48"/>
      <c r="AM31" s="48"/>
      <c r="AN31" s="92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</row>
    <row r="32" spans="4:56" ht="15" customHeight="1">
      <c r="D32" s="60"/>
      <c r="E32" s="55"/>
      <c r="F32" s="56"/>
      <c r="G32" s="56"/>
      <c r="H32" s="72"/>
      <c r="I32" s="73">
        <v>21</v>
      </c>
      <c r="J32" s="168" t="s">
        <v>34</v>
      </c>
      <c r="K32" s="169"/>
      <c r="L32" s="75">
        <v>17</v>
      </c>
      <c r="M32" s="72"/>
      <c r="N32" s="56"/>
      <c r="O32" s="56"/>
      <c r="P32" s="94"/>
      <c r="Q32" s="60"/>
      <c r="AA32" s="60"/>
      <c r="AB32" s="55"/>
      <c r="AC32" s="56"/>
      <c r="AD32" s="56"/>
      <c r="AE32" s="72"/>
      <c r="AF32" s="73">
        <v>21</v>
      </c>
      <c r="AG32" s="168" t="s">
        <v>34</v>
      </c>
      <c r="AH32" s="169"/>
      <c r="AI32" s="75">
        <v>17</v>
      </c>
      <c r="AJ32" s="72"/>
      <c r="AK32" s="56"/>
      <c r="AL32" s="48"/>
      <c r="AM32" s="48"/>
      <c r="AN32" s="92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</row>
    <row r="33" spans="4:56" ht="15" customHeight="1">
      <c r="D33" s="60"/>
      <c r="E33" s="55"/>
      <c r="F33" s="56"/>
      <c r="G33" s="56"/>
      <c r="H33" s="69">
        <v>2</v>
      </c>
      <c r="I33" s="73">
        <v>21</v>
      </c>
      <c r="J33" s="168" t="s">
        <v>34</v>
      </c>
      <c r="K33" s="169"/>
      <c r="L33" s="75">
        <v>15</v>
      </c>
      <c r="M33" s="69">
        <v>0</v>
      </c>
      <c r="N33" s="56"/>
      <c r="O33" s="56"/>
      <c r="P33" s="94"/>
      <c r="Q33" s="60"/>
      <c r="AA33" s="60"/>
      <c r="AB33" s="55"/>
      <c r="AC33" s="56"/>
      <c r="AD33" s="56"/>
      <c r="AE33" s="69">
        <v>2</v>
      </c>
      <c r="AF33" s="73">
        <v>21</v>
      </c>
      <c r="AG33" s="168" t="s">
        <v>34</v>
      </c>
      <c r="AH33" s="169"/>
      <c r="AI33" s="75">
        <v>17</v>
      </c>
      <c r="AJ33" s="69">
        <v>0</v>
      </c>
      <c r="AK33" s="56"/>
      <c r="AL33" s="48"/>
      <c r="AM33" s="48"/>
      <c r="AN33" s="92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</row>
    <row r="34" spans="4:56" ht="15" customHeight="1">
      <c r="D34" s="60"/>
      <c r="E34" s="55"/>
      <c r="F34" s="56"/>
      <c r="G34" s="56"/>
      <c r="H34" s="72"/>
      <c r="I34" s="73"/>
      <c r="J34" s="168" t="s">
        <v>34</v>
      </c>
      <c r="K34" s="169"/>
      <c r="L34" s="75"/>
      <c r="M34" s="72"/>
      <c r="N34" s="56"/>
      <c r="O34" s="56"/>
      <c r="P34" s="94"/>
      <c r="Q34" s="60"/>
      <c r="S34" s="184" t="s">
        <v>45</v>
      </c>
      <c r="T34" s="185"/>
      <c r="U34" s="186"/>
      <c r="V34" s="203" t="s">
        <v>76</v>
      </c>
      <c r="W34" s="204"/>
      <c r="X34" s="204"/>
      <c r="Y34" s="205"/>
      <c r="AA34" s="60"/>
      <c r="AB34" s="55"/>
      <c r="AC34" s="56"/>
      <c r="AD34" s="56"/>
      <c r="AE34" s="72"/>
      <c r="AF34" s="73"/>
      <c r="AG34" s="168" t="s">
        <v>34</v>
      </c>
      <c r="AH34" s="169"/>
      <c r="AI34" s="75"/>
      <c r="AJ34" s="72"/>
      <c r="AK34" s="56"/>
      <c r="AL34" s="48"/>
      <c r="AM34" s="48"/>
      <c r="AN34" s="92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</row>
    <row r="35" spans="4:56" ht="15" customHeight="1" thickBot="1">
      <c r="D35" s="60"/>
      <c r="E35" s="68"/>
      <c r="F35" s="61"/>
      <c r="G35" s="61"/>
      <c r="H35" s="61"/>
      <c r="I35" s="192" t="s">
        <v>39</v>
      </c>
      <c r="J35" s="192"/>
      <c r="K35" s="179"/>
      <c r="L35" s="180"/>
      <c r="M35" s="56"/>
      <c r="N35" s="56"/>
      <c r="O35" s="56"/>
      <c r="P35" s="94"/>
      <c r="Q35" s="60"/>
      <c r="S35" s="187"/>
      <c r="T35" s="188"/>
      <c r="U35" s="189"/>
      <c r="V35" s="206"/>
      <c r="W35" s="207"/>
      <c r="X35" s="207"/>
      <c r="Y35" s="208"/>
      <c r="AA35" s="60"/>
      <c r="AB35" s="68"/>
      <c r="AC35" s="61"/>
      <c r="AD35" s="61"/>
      <c r="AE35" s="61"/>
      <c r="AF35" s="192" t="s">
        <v>41</v>
      </c>
      <c r="AG35" s="193"/>
      <c r="AH35" s="180"/>
      <c r="AI35" s="180"/>
      <c r="AJ35" s="56"/>
      <c r="AK35" s="56"/>
      <c r="AL35" s="48"/>
      <c r="AM35" s="48"/>
      <c r="AN35" s="92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</row>
    <row r="36" spans="4:57" ht="15" customHeight="1" thickTop="1">
      <c r="D36" s="49"/>
      <c r="E36" s="60"/>
      <c r="F36" s="60"/>
      <c r="G36" s="60"/>
      <c r="H36" s="60"/>
      <c r="I36" s="60"/>
      <c r="J36" s="60"/>
      <c r="K36" s="95"/>
      <c r="L36" s="96"/>
      <c r="M36" s="96"/>
      <c r="N36" s="96"/>
      <c r="O36" s="96"/>
      <c r="P36" s="96"/>
      <c r="Q36" s="63"/>
      <c r="S36" s="184" t="s">
        <v>46</v>
      </c>
      <c r="T36" s="185"/>
      <c r="U36" s="186"/>
      <c r="V36" s="203" t="s">
        <v>77</v>
      </c>
      <c r="W36" s="204"/>
      <c r="X36" s="204"/>
      <c r="Y36" s="205"/>
      <c r="AA36" s="49"/>
      <c r="AB36" s="60"/>
      <c r="AC36" s="60"/>
      <c r="AD36" s="60"/>
      <c r="AE36" s="60"/>
      <c r="AF36" s="60"/>
      <c r="AG36" s="60"/>
      <c r="AH36" s="95"/>
      <c r="AI36" s="96"/>
      <c r="AJ36" s="96"/>
      <c r="AK36" s="96"/>
      <c r="AL36" s="96"/>
      <c r="AM36" s="96"/>
      <c r="AN36" s="63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5:57" ht="15" customHeight="1">
      <c r="E37" s="60"/>
      <c r="F37" s="60"/>
      <c r="G37" s="60"/>
      <c r="H37" s="60"/>
      <c r="I37" s="60"/>
      <c r="J37" s="60"/>
      <c r="K37" s="92"/>
      <c r="L37" s="60"/>
      <c r="M37" s="60"/>
      <c r="N37" s="60"/>
      <c r="O37" s="60"/>
      <c r="P37" s="60"/>
      <c r="S37" s="187"/>
      <c r="T37" s="188"/>
      <c r="U37" s="189"/>
      <c r="V37" s="206"/>
      <c r="W37" s="207"/>
      <c r="X37" s="207"/>
      <c r="Y37" s="208"/>
      <c r="AB37" s="60"/>
      <c r="AC37" s="60"/>
      <c r="AD37" s="60"/>
      <c r="AE37" s="60"/>
      <c r="AF37" s="60"/>
      <c r="AG37" s="60"/>
      <c r="AH37" s="92"/>
      <c r="AI37" s="60"/>
      <c r="AJ37" s="60"/>
      <c r="AK37" s="60"/>
      <c r="AL37" s="60"/>
      <c r="AM37" s="60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5:57" ht="15" customHeight="1">
      <c r="E38" s="60"/>
      <c r="F38" s="60"/>
      <c r="G38" s="60"/>
      <c r="H38" s="60"/>
      <c r="I38" s="60"/>
      <c r="J38" s="60"/>
      <c r="K38" s="93"/>
      <c r="L38" s="60"/>
      <c r="M38" s="60"/>
      <c r="N38" s="60"/>
      <c r="O38" s="60"/>
      <c r="P38" s="60"/>
      <c r="S38" s="184" t="s">
        <v>47</v>
      </c>
      <c r="T38" s="185"/>
      <c r="U38" s="186"/>
      <c r="V38" s="203" t="s">
        <v>31</v>
      </c>
      <c r="W38" s="204"/>
      <c r="X38" s="204"/>
      <c r="Y38" s="205"/>
      <c r="AB38" s="60"/>
      <c r="AC38" s="60"/>
      <c r="AD38" s="60"/>
      <c r="AE38" s="60"/>
      <c r="AF38" s="60"/>
      <c r="AG38" s="60"/>
      <c r="AH38" s="93"/>
      <c r="AI38" s="60"/>
      <c r="AJ38" s="60"/>
      <c r="AK38" s="60"/>
      <c r="AL38" s="60"/>
      <c r="AM38" s="60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8:57" ht="15" customHeight="1">
      <c r="H39" s="210" t="s">
        <v>86</v>
      </c>
      <c r="I39" s="211"/>
      <c r="J39" s="211"/>
      <c r="K39" s="211"/>
      <c r="L39" s="211"/>
      <c r="M39" s="212"/>
      <c r="S39" s="187"/>
      <c r="T39" s="188"/>
      <c r="U39" s="189"/>
      <c r="V39" s="206"/>
      <c r="W39" s="207"/>
      <c r="X39" s="207"/>
      <c r="Y39" s="208"/>
      <c r="AE39" s="170" t="s">
        <v>78</v>
      </c>
      <c r="AF39" s="171"/>
      <c r="AG39" s="171"/>
      <c r="AH39" s="171"/>
      <c r="AI39" s="171"/>
      <c r="AJ39" s="172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8:57" ht="15" customHeight="1">
      <c r="H40" s="213"/>
      <c r="I40" s="214"/>
      <c r="J40" s="214"/>
      <c r="K40" s="214"/>
      <c r="L40" s="214"/>
      <c r="M40" s="215"/>
      <c r="S40" s="184" t="s">
        <v>48</v>
      </c>
      <c r="T40" s="185"/>
      <c r="U40" s="186"/>
      <c r="V40" s="203" t="s">
        <v>35</v>
      </c>
      <c r="W40" s="204"/>
      <c r="X40" s="204"/>
      <c r="Y40" s="205"/>
      <c r="AE40" s="173"/>
      <c r="AF40" s="174"/>
      <c r="AG40" s="174"/>
      <c r="AH40" s="174"/>
      <c r="AI40" s="174"/>
      <c r="AJ40" s="175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8:57" ht="15" customHeight="1">
      <c r="H41" s="216"/>
      <c r="I41" s="217"/>
      <c r="J41" s="217"/>
      <c r="K41" s="217"/>
      <c r="L41" s="217"/>
      <c r="M41" s="218"/>
      <c r="S41" s="187"/>
      <c r="T41" s="188"/>
      <c r="U41" s="189"/>
      <c r="V41" s="206"/>
      <c r="W41" s="207"/>
      <c r="X41" s="207"/>
      <c r="Y41" s="208"/>
      <c r="AE41" s="176"/>
      <c r="AF41" s="177"/>
      <c r="AG41" s="177"/>
      <c r="AH41" s="177"/>
      <c r="AI41" s="177"/>
      <c r="AJ41" s="17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46:57" ht="15" customHeight="1"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</sheetData>
  <sheetProtection/>
  <mergeCells count="64">
    <mergeCell ref="AE39:AJ41"/>
    <mergeCell ref="S40:U41"/>
    <mergeCell ref="V40:Y41"/>
    <mergeCell ref="Z18:AC18"/>
    <mergeCell ref="S38:U39"/>
    <mergeCell ref="V38:Y39"/>
    <mergeCell ref="AG33:AH33"/>
    <mergeCell ref="S36:U37"/>
    <mergeCell ref="V36:Y37"/>
    <mergeCell ref="AG34:AH34"/>
    <mergeCell ref="G23:H30"/>
    <mergeCell ref="C18:F18"/>
    <mergeCell ref="D19:E19"/>
    <mergeCell ref="D20:E20"/>
    <mergeCell ref="D21:E21"/>
    <mergeCell ref="AJ23:AK30"/>
    <mergeCell ref="AD23:AE30"/>
    <mergeCell ref="O18:R18"/>
    <mergeCell ref="A4:T5"/>
    <mergeCell ref="X4:AQ5"/>
    <mergeCell ref="H39:M41"/>
    <mergeCell ref="M23:N30"/>
    <mergeCell ref="S23:T30"/>
    <mergeCell ref="X23:Y30"/>
    <mergeCell ref="AP23:AQ30"/>
    <mergeCell ref="S34:U35"/>
    <mergeCell ref="V34:Y35"/>
    <mergeCell ref="A23:B30"/>
    <mergeCell ref="AE7:AJ9"/>
    <mergeCell ref="V13:Y14"/>
    <mergeCell ref="S13:U14"/>
    <mergeCell ref="S7:U8"/>
    <mergeCell ref="V7:Y8"/>
    <mergeCell ref="S9:U10"/>
    <mergeCell ref="V11:Y12"/>
    <mergeCell ref="V9:Y10"/>
    <mergeCell ref="I35:L35"/>
    <mergeCell ref="AF35:AI35"/>
    <mergeCell ref="P19:Q19"/>
    <mergeCell ref="P20:Q20"/>
    <mergeCell ref="P21:Q21"/>
    <mergeCell ref="J14:K14"/>
    <mergeCell ref="J33:K33"/>
    <mergeCell ref="J34:K34"/>
    <mergeCell ref="AA19:AB19"/>
    <mergeCell ref="J15:K15"/>
    <mergeCell ref="AM20:AN20"/>
    <mergeCell ref="J16:K16"/>
    <mergeCell ref="AG14:AH14"/>
    <mergeCell ref="AG15:AH15"/>
    <mergeCell ref="AG16:AH16"/>
    <mergeCell ref="S11:U12"/>
    <mergeCell ref="AF13:AI13"/>
    <mergeCell ref="I13:L13"/>
    <mergeCell ref="AM21:AN21"/>
    <mergeCell ref="H7:M9"/>
    <mergeCell ref="AL18:AO18"/>
    <mergeCell ref="J32:K32"/>
    <mergeCell ref="AG32:AH32"/>
    <mergeCell ref="A1:AP1"/>
    <mergeCell ref="A2:AQ2"/>
    <mergeCell ref="AA20:AB20"/>
    <mergeCell ref="AA21:AB21"/>
    <mergeCell ref="AM19:AN19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</dc:creator>
  <cp:keywords/>
  <dc:description/>
  <cp:lastModifiedBy>yamada</cp:lastModifiedBy>
  <cp:lastPrinted>2016-05-05T02:37:55Z</cp:lastPrinted>
  <dcterms:created xsi:type="dcterms:W3CDTF">1997-09-14T14:29:58Z</dcterms:created>
  <dcterms:modified xsi:type="dcterms:W3CDTF">2016-05-17T14:52:46Z</dcterms:modified>
  <cp:category/>
  <cp:version/>
  <cp:contentType/>
  <cp:contentStatus/>
</cp:coreProperties>
</file>